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QEB Table 8.1" sheetId="2" r:id="rId1"/>
  </sheets>
  <definedNames>
    <definedName name="_xlnm.Print_Area" localSheetId="0">'QEB Table 8.1'!$A$1:$Z$65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2" l="1"/>
  <c r="S52" i="2" l="1"/>
  <c r="S46" i="2" s="1"/>
  <c r="S41" i="2"/>
  <c r="R52" i="2" l="1"/>
  <c r="R46" i="2" s="1"/>
  <c r="K52" i="2"/>
  <c r="J52" i="2"/>
  <c r="J46" i="2" s="1"/>
  <c r="J56" i="2" s="1"/>
  <c r="I52" i="2"/>
  <c r="I47" i="2"/>
  <c r="K46" i="2"/>
  <c r="R41" i="2"/>
  <c r="K41" i="2"/>
  <c r="J41" i="2"/>
  <c r="I41" i="2"/>
  <c r="R37" i="2"/>
  <c r="R22" i="2"/>
  <c r="I16" i="2"/>
  <c r="I7" i="2"/>
  <c r="I22" i="2" s="1"/>
  <c r="I46" i="2" l="1"/>
  <c r="I56" i="2" s="1"/>
  <c r="R39" i="2"/>
  <c r="R56" i="2"/>
  <c r="K56" i="2"/>
</calcChain>
</file>

<file path=xl/sharedStrings.xml><?xml version="1.0" encoding="utf-8"?>
<sst xmlns="http://schemas.openxmlformats.org/spreadsheetml/2006/main" count="89" uniqueCount="79">
  <si>
    <t>S48</t>
  </si>
  <si>
    <t xml:space="preserve"> TABLE 8.1:  FISCAL OPERATIONS OF THE CENTRAL GOVERNMENT</t>
  </si>
  <si>
    <t>(K' Million)</t>
  </si>
  <si>
    <t>2022 Budget</t>
  </si>
  <si>
    <t>Jun</t>
  </si>
  <si>
    <t>Mar</t>
  </si>
  <si>
    <t>Tax Receipts</t>
  </si>
  <si>
    <t>Personal Tax</t>
  </si>
  <si>
    <t>Company Tax</t>
  </si>
  <si>
    <t>Other Direct Tax</t>
  </si>
  <si>
    <t>Import Duties</t>
  </si>
  <si>
    <t>Excise Duties</t>
  </si>
  <si>
    <t>Export Tax</t>
  </si>
  <si>
    <t>Goods &amp; Services Tax (GST)</t>
  </si>
  <si>
    <t>Other Indirect Tax</t>
  </si>
  <si>
    <t>Non-Tax Receipts</t>
  </si>
  <si>
    <t>Dividends (a)</t>
  </si>
  <si>
    <t>Interest Receipts/Fees</t>
  </si>
  <si>
    <t xml:space="preserve">Other Internal Revenue (b) </t>
  </si>
  <si>
    <t>Infrastructure Tax Credits</t>
  </si>
  <si>
    <t>…..</t>
  </si>
  <si>
    <t>……</t>
  </si>
  <si>
    <t>Foreign Grants (c)</t>
  </si>
  <si>
    <t>TOTAL RECEIPTS</t>
  </si>
  <si>
    <t>Recurrent Expenditure</t>
  </si>
  <si>
    <t>National Departmental</t>
  </si>
  <si>
    <t>Provincial Governments (d)</t>
  </si>
  <si>
    <t>Interest Payments</t>
  </si>
  <si>
    <t>Foreign</t>
  </si>
  <si>
    <t>Domestic</t>
  </si>
  <si>
    <t>Other Grants &amp; Expenditure (e)</t>
  </si>
  <si>
    <t xml:space="preserve">Net Lending &amp; Investments </t>
  </si>
  <si>
    <t>Development Expenditure</t>
  </si>
  <si>
    <t xml:space="preserve">National Projects </t>
  </si>
  <si>
    <t>Provincial Projects</t>
  </si>
  <si>
    <t>Assets</t>
  </si>
  <si>
    <t>Additional Investment/Priority Expenditure</t>
  </si>
  <si>
    <t>Reappropriation to Trust Account</t>
  </si>
  <si>
    <t>TOTAL EXPENDITURE</t>
  </si>
  <si>
    <t xml:space="preserve">DEFICIT (-)/SURPLUS (+) </t>
  </si>
  <si>
    <t>FINANCING</t>
  </si>
  <si>
    <t>External Financing</t>
  </si>
  <si>
    <t>Concessional (net)</t>
  </si>
  <si>
    <t>Commercial (net)</t>
  </si>
  <si>
    <t>Extraordinary Financing</t>
  </si>
  <si>
    <t>Debt Securities</t>
  </si>
  <si>
    <r>
      <t xml:space="preserve">Domestic Financing </t>
    </r>
    <r>
      <rPr>
        <sz val="9"/>
        <rFont val="Arial"/>
        <family val="2"/>
      </rPr>
      <t>(f)</t>
    </r>
  </si>
  <si>
    <t>Financial Corporations Sector</t>
  </si>
  <si>
    <t xml:space="preserve">    Bank of Papua New Guinea</t>
  </si>
  <si>
    <t xml:space="preserve">   Other Depository Corporations</t>
  </si>
  <si>
    <t xml:space="preserve">   Other Financial Corporations</t>
  </si>
  <si>
    <t xml:space="preserve">   Public Non-financial Corporations</t>
  </si>
  <si>
    <t>Other Resident Sectors</t>
  </si>
  <si>
    <t xml:space="preserve">      Asset sales</t>
  </si>
  <si>
    <t>Net acquisition of financial assets (g)</t>
  </si>
  <si>
    <t xml:space="preserve">     Other </t>
  </si>
  <si>
    <t>Total Financing Transactions</t>
  </si>
  <si>
    <t>(a)</t>
  </si>
  <si>
    <t>Mainly dividend payments from the statutory bodies, including the BPNG.</t>
  </si>
  <si>
    <t>(b)</t>
  </si>
  <si>
    <t>(c)</t>
  </si>
  <si>
    <t>Includes both Budgetary Support and Project Grants.</t>
  </si>
  <si>
    <t>(d)</t>
  </si>
  <si>
    <t xml:space="preserve">Covers all grants and transfers from the National Government. </t>
  </si>
  <si>
    <t>(e)</t>
  </si>
  <si>
    <t>Mainly grants to statutory institutions.</t>
  </si>
  <si>
    <t>(f)</t>
  </si>
  <si>
    <t>Principal repayments to Government by statutory authorities etc. not shown in receipts but netted out in expenditure category "Net Lending and Investments."</t>
  </si>
  <si>
    <t>(g)</t>
  </si>
  <si>
    <t>Preliminary outcome based on Department of Finance and treasury's Integrated Financial Management System (IFMS) report. The IFMS replaces the Treasury Management System. (TMS) and was introduced in 2011.</t>
  </si>
  <si>
    <t xml:space="preserve">The items in domestic financing category may not correspond to tables 2.1 and 3.1 which is sourced from the maturity structure and only shows the face value. </t>
  </si>
  <si>
    <t>As per the Government Finance Statistic 2014 reporting, government deposits at the Central Bank are funds that are earmarked to be spent but currently at the Central Bank.</t>
  </si>
  <si>
    <t>Includes proceeds from sales of Government equity and other assets.</t>
  </si>
  <si>
    <t xml:space="preserve">                                                                                                Actual</t>
  </si>
  <si>
    <t>Supplementary</t>
  </si>
  <si>
    <t>Sept</t>
  </si>
  <si>
    <t>12 months to Dec</t>
  </si>
  <si>
    <t>2023 Budget</t>
  </si>
  <si>
    <t>6 months to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</si>
</sst>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...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Franklin Gothic Book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 indent="49"/>
    </xf>
    <xf numFmtId="0" fontId="2" fillId="2" borderId="0" xfId="1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 indent="27"/>
    </xf>
    <xf numFmtId="0" fontId="2" fillId="2" borderId="5" xfId="1" applyFont="1" applyFill="1" applyBorder="1" applyAlignment="1">
      <alignment horizontal="left" vertical="center" wrapText="1" indent="8"/>
    </xf>
    <xf numFmtId="0" fontId="1" fillId="2" borderId="5" xfId="1" applyFill="1" applyBorder="1" applyAlignment="1">
      <alignment horizontal="left" vertical="center" wrapText="1" indent="8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/>
    </xf>
    <xf numFmtId="164" fontId="2" fillId="2" borderId="0" xfId="2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6" fontId="3" fillId="2" borderId="0" xfId="4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7" fillId="3" borderId="0" xfId="2" applyFont="1" applyFill="1" applyAlignment="1">
      <alignment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 wrapText="1"/>
    </xf>
    <xf numFmtId="0" fontId="7" fillId="3" borderId="0" xfId="2" applyFont="1" applyFill="1" applyAlignment="1">
      <alignment vertical="center"/>
    </xf>
    <xf numFmtId="0" fontId="7" fillId="3" borderId="0" xfId="2" applyFont="1" applyFill="1" applyBorder="1" applyAlignment="1">
      <alignment horizontal="center" vertical="top"/>
    </xf>
    <xf numFmtId="0" fontId="3" fillId="3" borderId="0" xfId="2" applyFont="1" applyFill="1" applyAlignment="1">
      <alignment vertical="center"/>
    </xf>
    <xf numFmtId="0" fontId="7" fillId="3" borderId="0" xfId="2" applyFont="1" applyFill="1" applyBorder="1" applyAlignment="1">
      <alignment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7" fillId="3" borderId="0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vertical="center" wrapText="1"/>
    </xf>
    <xf numFmtId="0" fontId="4" fillId="0" borderId="0" xfId="2" applyAlignment="1">
      <alignment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1" fillId="2" borderId="0" xfId="1" applyFill="1" applyAlignment="1">
      <alignment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66" fontId="2" fillId="2" borderId="0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1"/>
    <cellStyle name="Normal 24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6"/>
  <sheetViews>
    <sheetView showGridLines="0" tabSelected="1" view="pageBreakPreview" topLeftCell="S1" zoomScaleNormal="100" zoomScaleSheetLayoutView="100" workbookViewId="0">
      <selection activeCell="S44" sqref="S43:S44"/>
    </sheetView>
  </sheetViews>
  <sheetFormatPr defaultRowHeight="11.4" x14ac:dyDescent="0.3"/>
  <cols>
    <col min="1" max="1" width="4.109375" style="3" customWidth="1"/>
    <col min="2" max="2" width="32" style="2" customWidth="1"/>
    <col min="3" max="4" width="11.33203125" style="3" customWidth="1"/>
    <col min="5" max="5" width="12" style="3" customWidth="1"/>
    <col min="6" max="7" width="11" style="3" customWidth="1"/>
    <col min="8" max="10" width="10.44140625" style="3" customWidth="1"/>
    <col min="11" max="13" width="9.5546875" style="3" customWidth="1"/>
    <col min="14" max="16" width="9.109375" style="4"/>
    <col min="17" max="17" width="13.6640625" style="4" customWidth="1"/>
    <col min="18" max="21" width="10.88671875" style="5" customWidth="1"/>
    <col min="22" max="22" width="10.44140625" style="5" customWidth="1"/>
    <col min="23" max="23" width="11" style="4" customWidth="1"/>
    <col min="24" max="24" width="8.6640625" style="4" customWidth="1"/>
    <col min="25" max="25" width="13.44140625" style="4" customWidth="1"/>
    <col min="26" max="27" width="9.109375" style="4"/>
    <col min="28" max="255" width="9.109375" style="3"/>
    <col min="256" max="256" width="4.109375" style="3" customWidth="1"/>
    <col min="257" max="257" width="32" style="3" customWidth="1"/>
    <col min="258" max="268" width="0" style="3" hidden="1" customWidth="1"/>
    <col min="269" max="271" width="9.109375" style="3"/>
    <col min="272" max="272" width="13.6640625" style="3" customWidth="1"/>
    <col min="273" max="274" width="10.44140625" style="3" customWidth="1"/>
    <col min="275" max="278" width="0" style="3" hidden="1" customWidth="1"/>
    <col min="279" max="279" width="9.109375" style="3"/>
    <col min="280" max="280" width="21.44140625" style="3" bestFit="1" customWidth="1"/>
    <col min="281" max="511" width="9.109375" style="3"/>
    <col min="512" max="512" width="4.109375" style="3" customWidth="1"/>
    <col min="513" max="513" width="32" style="3" customWidth="1"/>
    <col min="514" max="524" width="0" style="3" hidden="1" customWidth="1"/>
    <col min="525" max="527" width="9.109375" style="3"/>
    <col min="528" max="528" width="13.6640625" style="3" customWidth="1"/>
    <col min="529" max="530" width="10.44140625" style="3" customWidth="1"/>
    <col min="531" max="534" width="0" style="3" hidden="1" customWidth="1"/>
    <col min="535" max="535" width="9.109375" style="3"/>
    <col min="536" max="536" width="21.44140625" style="3" bestFit="1" customWidth="1"/>
    <col min="537" max="767" width="9.109375" style="3"/>
    <col min="768" max="768" width="4.109375" style="3" customWidth="1"/>
    <col min="769" max="769" width="32" style="3" customWidth="1"/>
    <col min="770" max="780" width="0" style="3" hidden="1" customWidth="1"/>
    <col min="781" max="783" width="9.109375" style="3"/>
    <col min="784" max="784" width="13.6640625" style="3" customWidth="1"/>
    <col min="785" max="786" width="10.44140625" style="3" customWidth="1"/>
    <col min="787" max="790" width="0" style="3" hidden="1" customWidth="1"/>
    <col min="791" max="791" width="9.109375" style="3"/>
    <col min="792" max="792" width="21.44140625" style="3" bestFit="1" customWidth="1"/>
    <col min="793" max="1023" width="9.109375" style="3"/>
    <col min="1024" max="1024" width="4.109375" style="3" customWidth="1"/>
    <col min="1025" max="1025" width="32" style="3" customWidth="1"/>
    <col min="1026" max="1036" width="0" style="3" hidden="1" customWidth="1"/>
    <col min="1037" max="1039" width="9.109375" style="3"/>
    <col min="1040" max="1040" width="13.6640625" style="3" customWidth="1"/>
    <col min="1041" max="1042" width="10.44140625" style="3" customWidth="1"/>
    <col min="1043" max="1046" width="0" style="3" hidden="1" customWidth="1"/>
    <col min="1047" max="1047" width="9.109375" style="3"/>
    <col min="1048" max="1048" width="21.44140625" style="3" bestFit="1" customWidth="1"/>
    <col min="1049" max="1279" width="9.109375" style="3"/>
    <col min="1280" max="1280" width="4.109375" style="3" customWidth="1"/>
    <col min="1281" max="1281" width="32" style="3" customWidth="1"/>
    <col min="1282" max="1292" width="0" style="3" hidden="1" customWidth="1"/>
    <col min="1293" max="1295" width="9.109375" style="3"/>
    <col min="1296" max="1296" width="13.6640625" style="3" customWidth="1"/>
    <col min="1297" max="1298" width="10.44140625" style="3" customWidth="1"/>
    <col min="1299" max="1302" width="0" style="3" hidden="1" customWidth="1"/>
    <col min="1303" max="1303" width="9.109375" style="3"/>
    <col min="1304" max="1304" width="21.44140625" style="3" bestFit="1" customWidth="1"/>
    <col min="1305" max="1535" width="9.109375" style="3"/>
    <col min="1536" max="1536" width="4.109375" style="3" customWidth="1"/>
    <col min="1537" max="1537" width="32" style="3" customWidth="1"/>
    <col min="1538" max="1548" width="0" style="3" hidden="1" customWidth="1"/>
    <col min="1549" max="1551" width="9.109375" style="3"/>
    <col min="1552" max="1552" width="13.6640625" style="3" customWidth="1"/>
    <col min="1553" max="1554" width="10.44140625" style="3" customWidth="1"/>
    <col min="1555" max="1558" width="0" style="3" hidden="1" customWidth="1"/>
    <col min="1559" max="1559" width="9.109375" style="3"/>
    <col min="1560" max="1560" width="21.44140625" style="3" bestFit="1" customWidth="1"/>
    <col min="1561" max="1791" width="9.109375" style="3"/>
    <col min="1792" max="1792" width="4.109375" style="3" customWidth="1"/>
    <col min="1793" max="1793" width="32" style="3" customWidth="1"/>
    <col min="1794" max="1804" width="0" style="3" hidden="1" customWidth="1"/>
    <col min="1805" max="1807" width="9.109375" style="3"/>
    <col min="1808" max="1808" width="13.6640625" style="3" customWidth="1"/>
    <col min="1809" max="1810" width="10.44140625" style="3" customWidth="1"/>
    <col min="1811" max="1814" width="0" style="3" hidden="1" customWidth="1"/>
    <col min="1815" max="1815" width="9.109375" style="3"/>
    <col min="1816" max="1816" width="21.44140625" style="3" bestFit="1" customWidth="1"/>
    <col min="1817" max="2047" width="9.109375" style="3"/>
    <col min="2048" max="2048" width="4.109375" style="3" customWidth="1"/>
    <col min="2049" max="2049" width="32" style="3" customWidth="1"/>
    <col min="2050" max="2060" width="0" style="3" hidden="1" customWidth="1"/>
    <col min="2061" max="2063" width="9.109375" style="3"/>
    <col min="2064" max="2064" width="13.6640625" style="3" customWidth="1"/>
    <col min="2065" max="2066" width="10.44140625" style="3" customWidth="1"/>
    <col min="2067" max="2070" width="0" style="3" hidden="1" customWidth="1"/>
    <col min="2071" max="2071" width="9.109375" style="3"/>
    <col min="2072" max="2072" width="21.44140625" style="3" bestFit="1" customWidth="1"/>
    <col min="2073" max="2303" width="9.109375" style="3"/>
    <col min="2304" max="2304" width="4.109375" style="3" customWidth="1"/>
    <col min="2305" max="2305" width="32" style="3" customWidth="1"/>
    <col min="2306" max="2316" width="0" style="3" hidden="1" customWidth="1"/>
    <col min="2317" max="2319" width="9.109375" style="3"/>
    <col min="2320" max="2320" width="13.6640625" style="3" customWidth="1"/>
    <col min="2321" max="2322" width="10.44140625" style="3" customWidth="1"/>
    <col min="2323" max="2326" width="0" style="3" hidden="1" customWidth="1"/>
    <col min="2327" max="2327" width="9.109375" style="3"/>
    <col min="2328" max="2328" width="21.44140625" style="3" bestFit="1" customWidth="1"/>
    <col min="2329" max="2559" width="9.109375" style="3"/>
    <col min="2560" max="2560" width="4.109375" style="3" customWidth="1"/>
    <col min="2561" max="2561" width="32" style="3" customWidth="1"/>
    <col min="2562" max="2572" width="0" style="3" hidden="1" customWidth="1"/>
    <col min="2573" max="2575" width="9.109375" style="3"/>
    <col min="2576" max="2576" width="13.6640625" style="3" customWidth="1"/>
    <col min="2577" max="2578" width="10.44140625" style="3" customWidth="1"/>
    <col min="2579" max="2582" width="0" style="3" hidden="1" customWidth="1"/>
    <col min="2583" max="2583" width="9.109375" style="3"/>
    <col min="2584" max="2584" width="21.44140625" style="3" bestFit="1" customWidth="1"/>
    <col min="2585" max="2815" width="9.109375" style="3"/>
    <col min="2816" max="2816" width="4.109375" style="3" customWidth="1"/>
    <col min="2817" max="2817" width="32" style="3" customWidth="1"/>
    <col min="2818" max="2828" width="0" style="3" hidden="1" customWidth="1"/>
    <col min="2829" max="2831" width="9.109375" style="3"/>
    <col min="2832" max="2832" width="13.6640625" style="3" customWidth="1"/>
    <col min="2833" max="2834" width="10.44140625" style="3" customWidth="1"/>
    <col min="2835" max="2838" width="0" style="3" hidden="1" customWidth="1"/>
    <col min="2839" max="2839" width="9.109375" style="3"/>
    <col min="2840" max="2840" width="21.44140625" style="3" bestFit="1" customWidth="1"/>
    <col min="2841" max="3071" width="9.109375" style="3"/>
    <col min="3072" max="3072" width="4.109375" style="3" customWidth="1"/>
    <col min="3073" max="3073" width="32" style="3" customWidth="1"/>
    <col min="3074" max="3084" width="0" style="3" hidden="1" customWidth="1"/>
    <col min="3085" max="3087" width="9.109375" style="3"/>
    <col min="3088" max="3088" width="13.6640625" style="3" customWidth="1"/>
    <col min="3089" max="3090" width="10.44140625" style="3" customWidth="1"/>
    <col min="3091" max="3094" width="0" style="3" hidden="1" customWidth="1"/>
    <col min="3095" max="3095" width="9.109375" style="3"/>
    <col min="3096" max="3096" width="21.44140625" style="3" bestFit="1" customWidth="1"/>
    <col min="3097" max="3327" width="9.109375" style="3"/>
    <col min="3328" max="3328" width="4.109375" style="3" customWidth="1"/>
    <col min="3329" max="3329" width="32" style="3" customWidth="1"/>
    <col min="3330" max="3340" width="0" style="3" hidden="1" customWidth="1"/>
    <col min="3341" max="3343" width="9.109375" style="3"/>
    <col min="3344" max="3344" width="13.6640625" style="3" customWidth="1"/>
    <col min="3345" max="3346" width="10.44140625" style="3" customWidth="1"/>
    <col min="3347" max="3350" width="0" style="3" hidden="1" customWidth="1"/>
    <col min="3351" max="3351" width="9.109375" style="3"/>
    <col min="3352" max="3352" width="21.44140625" style="3" bestFit="1" customWidth="1"/>
    <col min="3353" max="3583" width="9.109375" style="3"/>
    <col min="3584" max="3584" width="4.109375" style="3" customWidth="1"/>
    <col min="3585" max="3585" width="32" style="3" customWidth="1"/>
    <col min="3586" max="3596" width="0" style="3" hidden="1" customWidth="1"/>
    <col min="3597" max="3599" width="9.109375" style="3"/>
    <col min="3600" max="3600" width="13.6640625" style="3" customWidth="1"/>
    <col min="3601" max="3602" width="10.44140625" style="3" customWidth="1"/>
    <col min="3603" max="3606" width="0" style="3" hidden="1" customWidth="1"/>
    <col min="3607" max="3607" width="9.109375" style="3"/>
    <col min="3608" max="3608" width="21.44140625" style="3" bestFit="1" customWidth="1"/>
    <col min="3609" max="3839" width="9.109375" style="3"/>
    <col min="3840" max="3840" width="4.109375" style="3" customWidth="1"/>
    <col min="3841" max="3841" width="32" style="3" customWidth="1"/>
    <col min="3842" max="3852" width="0" style="3" hidden="1" customWidth="1"/>
    <col min="3853" max="3855" width="9.109375" style="3"/>
    <col min="3856" max="3856" width="13.6640625" style="3" customWidth="1"/>
    <col min="3857" max="3858" width="10.44140625" style="3" customWidth="1"/>
    <col min="3859" max="3862" width="0" style="3" hidden="1" customWidth="1"/>
    <col min="3863" max="3863" width="9.109375" style="3"/>
    <col min="3864" max="3864" width="21.44140625" style="3" bestFit="1" customWidth="1"/>
    <col min="3865" max="4095" width="9.109375" style="3"/>
    <col min="4096" max="4096" width="4.109375" style="3" customWidth="1"/>
    <col min="4097" max="4097" width="32" style="3" customWidth="1"/>
    <col min="4098" max="4108" width="0" style="3" hidden="1" customWidth="1"/>
    <col min="4109" max="4111" width="9.109375" style="3"/>
    <col min="4112" max="4112" width="13.6640625" style="3" customWidth="1"/>
    <col min="4113" max="4114" width="10.44140625" style="3" customWidth="1"/>
    <col min="4115" max="4118" width="0" style="3" hidden="1" customWidth="1"/>
    <col min="4119" max="4119" width="9.109375" style="3"/>
    <col min="4120" max="4120" width="21.44140625" style="3" bestFit="1" customWidth="1"/>
    <col min="4121" max="4351" width="9.109375" style="3"/>
    <col min="4352" max="4352" width="4.109375" style="3" customWidth="1"/>
    <col min="4353" max="4353" width="32" style="3" customWidth="1"/>
    <col min="4354" max="4364" width="0" style="3" hidden="1" customWidth="1"/>
    <col min="4365" max="4367" width="9.109375" style="3"/>
    <col min="4368" max="4368" width="13.6640625" style="3" customWidth="1"/>
    <col min="4369" max="4370" width="10.44140625" style="3" customWidth="1"/>
    <col min="4371" max="4374" width="0" style="3" hidden="1" customWidth="1"/>
    <col min="4375" max="4375" width="9.109375" style="3"/>
    <col min="4376" max="4376" width="21.44140625" style="3" bestFit="1" customWidth="1"/>
    <col min="4377" max="4607" width="9.109375" style="3"/>
    <col min="4608" max="4608" width="4.109375" style="3" customWidth="1"/>
    <col min="4609" max="4609" width="32" style="3" customWidth="1"/>
    <col min="4610" max="4620" width="0" style="3" hidden="1" customWidth="1"/>
    <col min="4621" max="4623" width="9.109375" style="3"/>
    <col min="4624" max="4624" width="13.6640625" style="3" customWidth="1"/>
    <col min="4625" max="4626" width="10.44140625" style="3" customWidth="1"/>
    <col min="4627" max="4630" width="0" style="3" hidden="1" customWidth="1"/>
    <col min="4631" max="4631" width="9.109375" style="3"/>
    <col min="4632" max="4632" width="21.44140625" style="3" bestFit="1" customWidth="1"/>
    <col min="4633" max="4863" width="9.109375" style="3"/>
    <col min="4864" max="4864" width="4.109375" style="3" customWidth="1"/>
    <col min="4865" max="4865" width="32" style="3" customWidth="1"/>
    <col min="4866" max="4876" width="0" style="3" hidden="1" customWidth="1"/>
    <col min="4877" max="4879" width="9.109375" style="3"/>
    <col min="4880" max="4880" width="13.6640625" style="3" customWidth="1"/>
    <col min="4881" max="4882" width="10.44140625" style="3" customWidth="1"/>
    <col min="4883" max="4886" width="0" style="3" hidden="1" customWidth="1"/>
    <col min="4887" max="4887" width="9.109375" style="3"/>
    <col min="4888" max="4888" width="21.44140625" style="3" bestFit="1" customWidth="1"/>
    <col min="4889" max="5119" width="9.109375" style="3"/>
    <col min="5120" max="5120" width="4.109375" style="3" customWidth="1"/>
    <col min="5121" max="5121" width="32" style="3" customWidth="1"/>
    <col min="5122" max="5132" width="0" style="3" hidden="1" customWidth="1"/>
    <col min="5133" max="5135" width="9.109375" style="3"/>
    <col min="5136" max="5136" width="13.6640625" style="3" customWidth="1"/>
    <col min="5137" max="5138" width="10.44140625" style="3" customWidth="1"/>
    <col min="5139" max="5142" width="0" style="3" hidden="1" customWidth="1"/>
    <col min="5143" max="5143" width="9.109375" style="3"/>
    <col min="5144" max="5144" width="21.44140625" style="3" bestFit="1" customWidth="1"/>
    <col min="5145" max="5375" width="9.109375" style="3"/>
    <col min="5376" max="5376" width="4.109375" style="3" customWidth="1"/>
    <col min="5377" max="5377" width="32" style="3" customWidth="1"/>
    <col min="5378" max="5388" width="0" style="3" hidden="1" customWidth="1"/>
    <col min="5389" max="5391" width="9.109375" style="3"/>
    <col min="5392" max="5392" width="13.6640625" style="3" customWidth="1"/>
    <col min="5393" max="5394" width="10.44140625" style="3" customWidth="1"/>
    <col min="5395" max="5398" width="0" style="3" hidden="1" customWidth="1"/>
    <col min="5399" max="5399" width="9.109375" style="3"/>
    <col min="5400" max="5400" width="21.44140625" style="3" bestFit="1" customWidth="1"/>
    <col min="5401" max="5631" width="9.109375" style="3"/>
    <col min="5632" max="5632" width="4.109375" style="3" customWidth="1"/>
    <col min="5633" max="5633" width="32" style="3" customWidth="1"/>
    <col min="5634" max="5644" width="0" style="3" hidden="1" customWidth="1"/>
    <col min="5645" max="5647" width="9.109375" style="3"/>
    <col min="5648" max="5648" width="13.6640625" style="3" customWidth="1"/>
    <col min="5649" max="5650" width="10.44140625" style="3" customWidth="1"/>
    <col min="5651" max="5654" width="0" style="3" hidden="1" customWidth="1"/>
    <col min="5655" max="5655" width="9.109375" style="3"/>
    <col min="5656" max="5656" width="21.44140625" style="3" bestFit="1" customWidth="1"/>
    <col min="5657" max="5887" width="9.109375" style="3"/>
    <col min="5888" max="5888" width="4.109375" style="3" customWidth="1"/>
    <col min="5889" max="5889" width="32" style="3" customWidth="1"/>
    <col min="5890" max="5900" width="0" style="3" hidden="1" customWidth="1"/>
    <col min="5901" max="5903" width="9.109375" style="3"/>
    <col min="5904" max="5904" width="13.6640625" style="3" customWidth="1"/>
    <col min="5905" max="5906" width="10.44140625" style="3" customWidth="1"/>
    <col min="5907" max="5910" width="0" style="3" hidden="1" customWidth="1"/>
    <col min="5911" max="5911" width="9.109375" style="3"/>
    <col min="5912" max="5912" width="21.44140625" style="3" bestFit="1" customWidth="1"/>
    <col min="5913" max="6143" width="9.109375" style="3"/>
    <col min="6144" max="6144" width="4.109375" style="3" customWidth="1"/>
    <col min="6145" max="6145" width="32" style="3" customWidth="1"/>
    <col min="6146" max="6156" width="0" style="3" hidden="1" customWidth="1"/>
    <col min="6157" max="6159" width="9.109375" style="3"/>
    <col min="6160" max="6160" width="13.6640625" style="3" customWidth="1"/>
    <col min="6161" max="6162" width="10.44140625" style="3" customWidth="1"/>
    <col min="6163" max="6166" width="0" style="3" hidden="1" customWidth="1"/>
    <col min="6167" max="6167" width="9.109375" style="3"/>
    <col min="6168" max="6168" width="21.44140625" style="3" bestFit="1" customWidth="1"/>
    <col min="6169" max="6399" width="9.109375" style="3"/>
    <col min="6400" max="6400" width="4.109375" style="3" customWidth="1"/>
    <col min="6401" max="6401" width="32" style="3" customWidth="1"/>
    <col min="6402" max="6412" width="0" style="3" hidden="1" customWidth="1"/>
    <col min="6413" max="6415" width="9.109375" style="3"/>
    <col min="6416" max="6416" width="13.6640625" style="3" customWidth="1"/>
    <col min="6417" max="6418" width="10.44140625" style="3" customWidth="1"/>
    <col min="6419" max="6422" width="0" style="3" hidden="1" customWidth="1"/>
    <col min="6423" max="6423" width="9.109375" style="3"/>
    <col min="6424" max="6424" width="21.44140625" style="3" bestFit="1" customWidth="1"/>
    <col min="6425" max="6655" width="9.109375" style="3"/>
    <col min="6656" max="6656" width="4.109375" style="3" customWidth="1"/>
    <col min="6657" max="6657" width="32" style="3" customWidth="1"/>
    <col min="6658" max="6668" width="0" style="3" hidden="1" customWidth="1"/>
    <col min="6669" max="6671" width="9.109375" style="3"/>
    <col min="6672" max="6672" width="13.6640625" style="3" customWidth="1"/>
    <col min="6673" max="6674" width="10.44140625" style="3" customWidth="1"/>
    <col min="6675" max="6678" width="0" style="3" hidden="1" customWidth="1"/>
    <col min="6679" max="6679" width="9.109375" style="3"/>
    <col min="6680" max="6680" width="21.44140625" style="3" bestFit="1" customWidth="1"/>
    <col min="6681" max="6911" width="9.109375" style="3"/>
    <col min="6912" max="6912" width="4.109375" style="3" customWidth="1"/>
    <col min="6913" max="6913" width="32" style="3" customWidth="1"/>
    <col min="6914" max="6924" width="0" style="3" hidden="1" customWidth="1"/>
    <col min="6925" max="6927" width="9.109375" style="3"/>
    <col min="6928" max="6928" width="13.6640625" style="3" customWidth="1"/>
    <col min="6929" max="6930" width="10.44140625" style="3" customWidth="1"/>
    <col min="6931" max="6934" width="0" style="3" hidden="1" customWidth="1"/>
    <col min="6935" max="6935" width="9.109375" style="3"/>
    <col min="6936" max="6936" width="21.44140625" style="3" bestFit="1" customWidth="1"/>
    <col min="6937" max="7167" width="9.109375" style="3"/>
    <col min="7168" max="7168" width="4.109375" style="3" customWidth="1"/>
    <col min="7169" max="7169" width="32" style="3" customWidth="1"/>
    <col min="7170" max="7180" width="0" style="3" hidden="1" customWidth="1"/>
    <col min="7181" max="7183" width="9.109375" style="3"/>
    <col min="7184" max="7184" width="13.6640625" style="3" customWidth="1"/>
    <col min="7185" max="7186" width="10.44140625" style="3" customWidth="1"/>
    <col min="7187" max="7190" width="0" style="3" hidden="1" customWidth="1"/>
    <col min="7191" max="7191" width="9.109375" style="3"/>
    <col min="7192" max="7192" width="21.44140625" style="3" bestFit="1" customWidth="1"/>
    <col min="7193" max="7423" width="9.109375" style="3"/>
    <col min="7424" max="7424" width="4.109375" style="3" customWidth="1"/>
    <col min="7425" max="7425" width="32" style="3" customWidth="1"/>
    <col min="7426" max="7436" width="0" style="3" hidden="1" customWidth="1"/>
    <col min="7437" max="7439" width="9.109375" style="3"/>
    <col min="7440" max="7440" width="13.6640625" style="3" customWidth="1"/>
    <col min="7441" max="7442" width="10.44140625" style="3" customWidth="1"/>
    <col min="7443" max="7446" width="0" style="3" hidden="1" customWidth="1"/>
    <col min="7447" max="7447" width="9.109375" style="3"/>
    <col min="7448" max="7448" width="21.44140625" style="3" bestFit="1" customWidth="1"/>
    <col min="7449" max="7679" width="9.109375" style="3"/>
    <col min="7680" max="7680" width="4.109375" style="3" customWidth="1"/>
    <col min="7681" max="7681" width="32" style="3" customWidth="1"/>
    <col min="7682" max="7692" width="0" style="3" hidden="1" customWidth="1"/>
    <col min="7693" max="7695" width="9.109375" style="3"/>
    <col min="7696" max="7696" width="13.6640625" style="3" customWidth="1"/>
    <col min="7697" max="7698" width="10.44140625" style="3" customWidth="1"/>
    <col min="7699" max="7702" width="0" style="3" hidden="1" customWidth="1"/>
    <col min="7703" max="7703" width="9.109375" style="3"/>
    <col min="7704" max="7704" width="21.44140625" style="3" bestFit="1" customWidth="1"/>
    <col min="7705" max="7935" width="9.109375" style="3"/>
    <col min="7936" max="7936" width="4.109375" style="3" customWidth="1"/>
    <col min="7937" max="7937" width="32" style="3" customWidth="1"/>
    <col min="7938" max="7948" width="0" style="3" hidden="1" customWidth="1"/>
    <col min="7949" max="7951" width="9.109375" style="3"/>
    <col min="7952" max="7952" width="13.6640625" style="3" customWidth="1"/>
    <col min="7953" max="7954" width="10.44140625" style="3" customWidth="1"/>
    <col min="7955" max="7958" width="0" style="3" hidden="1" customWidth="1"/>
    <col min="7959" max="7959" width="9.109375" style="3"/>
    <col min="7960" max="7960" width="21.44140625" style="3" bestFit="1" customWidth="1"/>
    <col min="7961" max="8191" width="9.109375" style="3"/>
    <col min="8192" max="8192" width="4.109375" style="3" customWidth="1"/>
    <col min="8193" max="8193" width="32" style="3" customWidth="1"/>
    <col min="8194" max="8204" width="0" style="3" hidden="1" customWidth="1"/>
    <col min="8205" max="8207" width="9.109375" style="3"/>
    <col min="8208" max="8208" width="13.6640625" style="3" customWidth="1"/>
    <col min="8209" max="8210" width="10.44140625" style="3" customWidth="1"/>
    <col min="8211" max="8214" width="0" style="3" hidden="1" customWidth="1"/>
    <col min="8215" max="8215" width="9.109375" style="3"/>
    <col min="8216" max="8216" width="21.44140625" style="3" bestFit="1" customWidth="1"/>
    <col min="8217" max="8447" width="9.109375" style="3"/>
    <col min="8448" max="8448" width="4.109375" style="3" customWidth="1"/>
    <col min="8449" max="8449" width="32" style="3" customWidth="1"/>
    <col min="8450" max="8460" width="0" style="3" hidden="1" customWidth="1"/>
    <col min="8461" max="8463" width="9.109375" style="3"/>
    <col min="8464" max="8464" width="13.6640625" style="3" customWidth="1"/>
    <col min="8465" max="8466" width="10.44140625" style="3" customWidth="1"/>
    <col min="8467" max="8470" width="0" style="3" hidden="1" customWidth="1"/>
    <col min="8471" max="8471" width="9.109375" style="3"/>
    <col min="8472" max="8472" width="21.44140625" style="3" bestFit="1" customWidth="1"/>
    <col min="8473" max="8703" width="9.109375" style="3"/>
    <col min="8704" max="8704" width="4.109375" style="3" customWidth="1"/>
    <col min="8705" max="8705" width="32" style="3" customWidth="1"/>
    <col min="8706" max="8716" width="0" style="3" hidden="1" customWidth="1"/>
    <col min="8717" max="8719" width="9.109375" style="3"/>
    <col min="8720" max="8720" width="13.6640625" style="3" customWidth="1"/>
    <col min="8721" max="8722" width="10.44140625" style="3" customWidth="1"/>
    <col min="8723" max="8726" width="0" style="3" hidden="1" customWidth="1"/>
    <col min="8727" max="8727" width="9.109375" style="3"/>
    <col min="8728" max="8728" width="21.44140625" style="3" bestFit="1" customWidth="1"/>
    <col min="8729" max="8959" width="9.109375" style="3"/>
    <col min="8960" max="8960" width="4.109375" style="3" customWidth="1"/>
    <col min="8961" max="8961" width="32" style="3" customWidth="1"/>
    <col min="8962" max="8972" width="0" style="3" hidden="1" customWidth="1"/>
    <col min="8973" max="8975" width="9.109375" style="3"/>
    <col min="8976" max="8976" width="13.6640625" style="3" customWidth="1"/>
    <col min="8977" max="8978" width="10.44140625" style="3" customWidth="1"/>
    <col min="8979" max="8982" width="0" style="3" hidden="1" customWidth="1"/>
    <col min="8983" max="8983" width="9.109375" style="3"/>
    <col min="8984" max="8984" width="21.44140625" style="3" bestFit="1" customWidth="1"/>
    <col min="8985" max="9215" width="9.109375" style="3"/>
    <col min="9216" max="9216" width="4.109375" style="3" customWidth="1"/>
    <col min="9217" max="9217" width="32" style="3" customWidth="1"/>
    <col min="9218" max="9228" width="0" style="3" hidden="1" customWidth="1"/>
    <col min="9229" max="9231" width="9.109375" style="3"/>
    <col min="9232" max="9232" width="13.6640625" style="3" customWidth="1"/>
    <col min="9233" max="9234" width="10.44140625" style="3" customWidth="1"/>
    <col min="9235" max="9238" width="0" style="3" hidden="1" customWidth="1"/>
    <col min="9239" max="9239" width="9.109375" style="3"/>
    <col min="9240" max="9240" width="21.44140625" style="3" bestFit="1" customWidth="1"/>
    <col min="9241" max="9471" width="9.109375" style="3"/>
    <col min="9472" max="9472" width="4.109375" style="3" customWidth="1"/>
    <col min="9473" max="9473" width="32" style="3" customWidth="1"/>
    <col min="9474" max="9484" width="0" style="3" hidden="1" customWidth="1"/>
    <col min="9485" max="9487" width="9.109375" style="3"/>
    <col min="9488" max="9488" width="13.6640625" style="3" customWidth="1"/>
    <col min="9489" max="9490" width="10.44140625" style="3" customWidth="1"/>
    <col min="9491" max="9494" width="0" style="3" hidden="1" customWidth="1"/>
    <col min="9495" max="9495" width="9.109375" style="3"/>
    <col min="9496" max="9496" width="21.44140625" style="3" bestFit="1" customWidth="1"/>
    <col min="9497" max="9727" width="9.109375" style="3"/>
    <col min="9728" max="9728" width="4.109375" style="3" customWidth="1"/>
    <col min="9729" max="9729" width="32" style="3" customWidth="1"/>
    <col min="9730" max="9740" width="0" style="3" hidden="1" customWidth="1"/>
    <col min="9741" max="9743" width="9.109375" style="3"/>
    <col min="9744" max="9744" width="13.6640625" style="3" customWidth="1"/>
    <col min="9745" max="9746" width="10.44140625" style="3" customWidth="1"/>
    <col min="9747" max="9750" width="0" style="3" hidden="1" customWidth="1"/>
    <col min="9751" max="9751" width="9.109375" style="3"/>
    <col min="9752" max="9752" width="21.44140625" style="3" bestFit="1" customWidth="1"/>
    <col min="9753" max="9983" width="9.109375" style="3"/>
    <col min="9984" max="9984" width="4.109375" style="3" customWidth="1"/>
    <col min="9985" max="9985" width="32" style="3" customWidth="1"/>
    <col min="9986" max="9996" width="0" style="3" hidden="1" customWidth="1"/>
    <col min="9997" max="9999" width="9.109375" style="3"/>
    <col min="10000" max="10000" width="13.6640625" style="3" customWidth="1"/>
    <col min="10001" max="10002" width="10.44140625" style="3" customWidth="1"/>
    <col min="10003" max="10006" width="0" style="3" hidden="1" customWidth="1"/>
    <col min="10007" max="10007" width="9.109375" style="3"/>
    <col min="10008" max="10008" width="21.44140625" style="3" bestFit="1" customWidth="1"/>
    <col min="10009" max="10239" width="9.109375" style="3"/>
    <col min="10240" max="10240" width="4.109375" style="3" customWidth="1"/>
    <col min="10241" max="10241" width="32" style="3" customWidth="1"/>
    <col min="10242" max="10252" width="0" style="3" hidden="1" customWidth="1"/>
    <col min="10253" max="10255" width="9.109375" style="3"/>
    <col min="10256" max="10256" width="13.6640625" style="3" customWidth="1"/>
    <col min="10257" max="10258" width="10.44140625" style="3" customWidth="1"/>
    <col min="10259" max="10262" width="0" style="3" hidden="1" customWidth="1"/>
    <col min="10263" max="10263" width="9.109375" style="3"/>
    <col min="10264" max="10264" width="21.44140625" style="3" bestFit="1" customWidth="1"/>
    <col min="10265" max="10495" width="9.109375" style="3"/>
    <col min="10496" max="10496" width="4.109375" style="3" customWidth="1"/>
    <col min="10497" max="10497" width="32" style="3" customWidth="1"/>
    <col min="10498" max="10508" width="0" style="3" hidden="1" customWidth="1"/>
    <col min="10509" max="10511" width="9.109375" style="3"/>
    <col min="10512" max="10512" width="13.6640625" style="3" customWidth="1"/>
    <col min="10513" max="10514" width="10.44140625" style="3" customWidth="1"/>
    <col min="10515" max="10518" width="0" style="3" hidden="1" customWidth="1"/>
    <col min="10519" max="10519" width="9.109375" style="3"/>
    <col min="10520" max="10520" width="21.44140625" style="3" bestFit="1" customWidth="1"/>
    <col min="10521" max="10751" width="9.109375" style="3"/>
    <col min="10752" max="10752" width="4.109375" style="3" customWidth="1"/>
    <col min="10753" max="10753" width="32" style="3" customWidth="1"/>
    <col min="10754" max="10764" width="0" style="3" hidden="1" customWidth="1"/>
    <col min="10765" max="10767" width="9.109375" style="3"/>
    <col min="10768" max="10768" width="13.6640625" style="3" customWidth="1"/>
    <col min="10769" max="10770" width="10.44140625" style="3" customWidth="1"/>
    <col min="10771" max="10774" width="0" style="3" hidden="1" customWidth="1"/>
    <col min="10775" max="10775" width="9.109375" style="3"/>
    <col min="10776" max="10776" width="21.44140625" style="3" bestFit="1" customWidth="1"/>
    <col min="10777" max="11007" width="9.109375" style="3"/>
    <col min="11008" max="11008" width="4.109375" style="3" customWidth="1"/>
    <col min="11009" max="11009" width="32" style="3" customWidth="1"/>
    <col min="11010" max="11020" width="0" style="3" hidden="1" customWidth="1"/>
    <col min="11021" max="11023" width="9.109375" style="3"/>
    <col min="11024" max="11024" width="13.6640625" style="3" customWidth="1"/>
    <col min="11025" max="11026" width="10.44140625" style="3" customWidth="1"/>
    <col min="11027" max="11030" width="0" style="3" hidden="1" customWidth="1"/>
    <col min="11031" max="11031" width="9.109375" style="3"/>
    <col min="11032" max="11032" width="21.44140625" style="3" bestFit="1" customWidth="1"/>
    <col min="11033" max="11263" width="9.109375" style="3"/>
    <col min="11264" max="11264" width="4.109375" style="3" customWidth="1"/>
    <col min="11265" max="11265" width="32" style="3" customWidth="1"/>
    <col min="11266" max="11276" width="0" style="3" hidden="1" customWidth="1"/>
    <col min="11277" max="11279" width="9.109375" style="3"/>
    <col min="11280" max="11280" width="13.6640625" style="3" customWidth="1"/>
    <col min="11281" max="11282" width="10.44140625" style="3" customWidth="1"/>
    <col min="11283" max="11286" width="0" style="3" hidden="1" customWidth="1"/>
    <col min="11287" max="11287" width="9.109375" style="3"/>
    <col min="11288" max="11288" width="21.44140625" style="3" bestFit="1" customWidth="1"/>
    <col min="11289" max="11519" width="9.109375" style="3"/>
    <col min="11520" max="11520" width="4.109375" style="3" customWidth="1"/>
    <col min="11521" max="11521" width="32" style="3" customWidth="1"/>
    <col min="11522" max="11532" width="0" style="3" hidden="1" customWidth="1"/>
    <col min="11533" max="11535" width="9.109375" style="3"/>
    <col min="11536" max="11536" width="13.6640625" style="3" customWidth="1"/>
    <col min="11537" max="11538" width="10.44140625" style="3" customWidth="1"/>
    <col min="11539" max="11542" width="0" style="3" hidden="1" customWidth="1"/>
    <col min="11543" max="11543" width="9.109375" style="3"/>
    <col min="11544" max="11544" width="21.44140625" style="3" bestFit="1" customWidth="1"/>
    <col min="11545" max="11775" width="9.109375" style="3"/>
    <col min="11776" max="11776" width="4.109375" style="3" customWidth="1"/>
    <col min="11777" max="11777" width="32" style="3" customWidth="1"/>
    <col min="11778" max="11788" width="0" style="3" hidden="1" customWidth="1"/>
    <col min="11789" max="11791" width="9.109375" style="3"/>
    <col min="11792" max="11792" width="13.6640625" style="3" customWidth="1"/>
    <col min="11793" max="11794" width="10.44140625" style="3" customWidth="1"/>
    <col min="11795" max="11798" width="0" style="3" hidden="1" customWidth="1"/>
    <col min="11799" max="11799" width="9.109375" style="3"/>
    <col min="11800" max="11800" width="21.44140625" style="3" bestFit="1" customWidth="1"/>
    <col min="11801" max="12031" width="9.109375" style="3"/>
    <col min="12032" max="12032" width="4.109375" style="3" customWidth="1"/>
    <col min="12033" max="12033" width="32" style="3" customWidth="1"/>
    <col min="12034" max="12044" width="0" style="3" hidden="1" customWidth="1"/>
    <col min="12045" max="12047" width="9.109375" style="3"/>
    <col min="12048" max="12048" width="13.6640625" style="3" customWidth="1"/>
    <col min="12049" max="12050" width="10.44140625" style="3" customWidth="1"/>
    <col min="12051" max="12054" width="0" style="3" hidden="1" customWidth="1"/>
    <col min="12055" max="12055" width="9.109375" style="3"/>
    <col min="12056" max="12056" width="21.44140625" style="3" bestFit="1" customWidth="1"/>
    <col min="12057" max="12287" width="9.109375" style="3"/>
    <col min="12288" max="12288" width="4.109375" style="3" customWidth="1"/>
    <col min="12289" max="12289" width="32" style="3" customWidth="1"/>
    <col min="12290" max="12300" width="0" style="3" hidden="1" customWidth="1"/>
    <col min="12301" max="12303" width="9.109375" style="3"/>
    <col min="12304" max="12304" width="13.6640625" style="3" customWidth="1"/>
    <col min="12305" max="12306" width="10.44140625" style="3" customWidth="1"/>
    <col min="12307" max="12310" width="0" style="3" hidden="1" customWidth="1"/>
    <col min="12311" max="12311" width="9.109375" style="3"/>
    <col min="12312" max="12312" width="21.44140625" style="3" bestFit="1" customWidth="1"/>
    <col min="12313" max="12543" width="9.109375" style="3"/>
    <col min="12544" max="12544" width="4.109375" style="3" customWidth="1"/>
    <col min="12545" max="12545" width="32" style="3" customWidth="1"/>
    <col min="12546" max="12556" width="0" style="3" hidden="1" customWidth="1"/>
    <col min="12557" max="12559" width="9.109375" style="3"/>
    <col min="12560" max="12560" width="13.6640625" style="3" customWidth="1"/>
    <col min="12561" max="12562" width="10.44140625" style="3" customWidth="1"/>
    <col min="12563" max="12566" width="0" style="3" hidden="1" customWidth="1"/>
    <col min="12567" max="12567" width="9.109375" style="3"/>
    <col min="12568" max="12568" width="21.44140625" style="3" bestFit="1" customWidth="1"/>
    <col min="12569" max="12799" width="9.109375" style="3"/>
    <col min="12800" max="12800" width="4.109375" style="3" customWidth="1"/>
    <col min="12801" max="12801" width="32" style="3" customWidth="1"/>
    <col min="12802" max="12812" width="0" style="3" hidden="1" customWidth="1"/>
    <col min="12813" max="12815" width="9.109375" style="3"/>
    <col min="12816" max="12816" width="13.6640625" style="3" customWidth="1"/>
    <col min="12817" max="12818" width="10.44140625" style="3" customWidth="1"/>
    <col min="12819" max="12822" width="0" style="3" hidden="1" customWidth="1"/>
    <col min="12823" max="12823" width="9.109375" style="3"/>
    <col min="12824" max="12824" width="21.44140625" style="3" bestFit="1" customWidth="1"/>
    <col min="12825" max="13055" width="9.109375" style="3"/>
    <col min="13056" max="13056" width="4.109375" style="3" customWidth="1"/>
    <col min="13057" max="13057" width="32" style="3" customWidth="1"/>
    <col min="13058" max="13068" width="0" style="3" hidden="1" customWidth="1"/>
    <col min="13069" max="13071" width="9.109375" style="3"/>
    <col min="13072" max="13072" width="13.6640625" style="3" customWidth="1"/>
    <col min="13073" max="13074" width="10.44140625" style="3" customWidth="1"/>
    <col min="13075" max="13078" width="0" style="3" hidden="1" customWidth="1"/>
    <col min="13079" max="13079" width="9.109375" style="3"/>
    <col min="13080" max="13080" width="21.44140625" style="3" bestFit="1" customWidth="1"/>
    <col min="13081" max="13311" width="9.109375" style="3"/>
    <col min="13312" max="13312" width="4.109375" style="3" customWidth="1"/>
    <col min="13313" max="13313" width="32" style="3" customWidth="1"/>
    <col min="13314" max="13324" width="0" style="3" hidden="1" customWidth="1"/>
    <col min="13325" max="13327" width="9.109375" style="3"/>
    <col min="13328" max="13328" width="13.6640625" style="3" customWidth="1"/>
    <col min="13329" max="13330" width="10.44140625" style="3" customWidth="1"/>
    <col min="13331" max="13334" width="0" style="3" hidden="1" customWidth="1"/>
    <col min="13335" max="13335" width="9.109375" style="3"/>
    <col min="13336" max="13336" width="21.44140625" style="3" bestFit="1" customWidth="1"/>
    <col min="13337" max="13567" width="9.109375" style="3"/>
    <col min="13568" max="13568" width="4.109375" style="3" customWidth="1"/>
    <col min="13569" max="13569" width="32" style="3" customWidth="1"/>
    <col min="13570" max="13580" width="0" style="3" hidden="1" customWidth="1"/>
    <col min="13581" max="13583" width="9.109375" style="3"/>
    <col min="13584" max="13584" width="13.6640625" style="3" customWidth="1"/>
    <col min="13585" max="13586" width="10.44140625" style="3" customWidth="1"/>
    <col min="13587" max="13590" width="0" style="3" hidden="1" customWidth="1"/>
    <col min="13591" max="13591" width="9.109375" style="3"/>
    <col min="13592" max="13592" width="21.44140625" style="3" bestFit="1" customWidth="1"/>
    <col min="13593" max="13823" width="9.109375" style="3"/>
    <col min="13824" max="13824" width="4.109375" style="3" customWidth="1"/>
    <col min="13825" max="13825" width="32" style="3" customWidth="1"/>
    <col min="13826" max="13836" width="0" style="3" hidden="1" customWidth="1"/>
    <col min="13837" max="13839" width="9.109375" style="3"/>
    <col min="13840" max="13840" width="13.6640625" style="3" customWidth="1"/>
    <col min="13841" max="13842" width="10.44140625" style="3" customWidth="1"/>
    <col min="13843" max="13846" width="0" style="3" hidden="1" customWidth="1"/>
    <col min="13847" max="13847" width="9.109375" style="3"/>
    <col min="13848" max="13848" width="21.44140625" style="3" bestFit="1" customWidth="1"/>
    <col min="13849" max="14079" width="9.109375" style="3"/>
    <col min="14080" max="14080" width="4.109375" style="3" customWidth="1"/>
    <col min="14081" max="14081" width="32" style="3" customWidth="1"/>
    <col min="14082" max="14092" width="0" style="3" hidden="1" customWidth="1"/>
    <col min="14093" max="14095" width="9.109375" style="3"/>
    <col min="14096" max="14096" width="13.6640625" style="3" customWidth="1"/>
    <col min="14097" max="14098" width="10.44140625" style="3" customWidth="1"/>
    <col min="14099" max="14102" width="0" style="3" hidden="1" customWidth="1"/>
    <col min="14103" max="14103" width="9.109375" style="3"/>
    <col min="14104" max="14104" width="21.44140625" style="3" bestFit="1" customWidth="1"/>
    <col min="14105" max="14335" width="9.109375" style="3"/>
    <col min="14336" max="14336" width="4.109375" style="3" customWidth="1"/>
    <col min="14337" max="14337" width="32" style="3" customWidth="1"/>
    <col min="14338" max="14348" width="0" style="3" hidden="1" customWidth="1"/>
    <col min="14349" max="14351" width="9.109375" style="3"/>
    <col min="14352" max="14352" width="13.6640625" style="3" customWidth="1"/>
    <col min="14353" max="14354" width="10.44140625" style="3" customWidth="1"/>
    <col min="14355" max="14358" width="0" style="3" hidden="1" customWidth="1"/>
    <col min="14359" max="14359" width="9.109375" style="3"/>
    <col min="14360" max="14360" width="21.44140625" style="3" bestFit="1" customWidth="1"/>
    <col min="14361" max="14591" width="9.109375" style="3"/>
    <col min="14592" max="14592" width="4.109375" style="3" customWidth="1"/>
    <col min="14593" max="14593" width="32" style="3" customWidth="1"/>
    <col min="14594" max="14604" width="0" style="3" hidden="1" customWidth="1"/>
    <col min="14605" max="14607" width="9.109375" style="3"/>
    <col min="14608" max="14608" width="13.6640625" style="3" customWidth="1"/>
    <col min="14609" max="14610" width="10.44140625" style="3" customWidth="1"/>
    <col min="14611" max="14614" width="0" style="3" hidden="1" customWidth="1"/>
    <col min="14615" max="14615" width="9.109375" style="3"/>
    <col min="14616" max="14616" width="21.44140625" style="3" bestFit="1" customWidth="1"/>
    <col min="14617" max="14847" width="9.109375" style="3"/>
    <col min="14848" max="14848" width="4.109375" style="3" customWidth="1"/>
    <col min="14849" max="14849" width="32" style="3" customWidth="1"/>
    <col min="14850" max="14860" width="0" style="3" hidden="1" customWidth="1"/>
    <col min="14861" max="14863" width="9.109375" style="3"/>
    <col min="14864" max="14864" width="13.6640625" style="3" customWidth="1"/>
    <col min="14865" max="14866" width="10.44140625" style="3" customWidth="1"/>
    <col min="14867" max="14870" width="0" style="3" hidden="1" customWidth="1"/>
    <col min="14871" max="14871" width="9.109375" style="3"/>
    <col min="14872" max="14872" width="21.44140625" style="3" bestFit="1" customWidth="1"/>
    <col min="14873" max="15103" width="9.109375" style="3"/>
    <col min="15104" max="15104" width="4.109375" style="3" customWidth="1"/>
    <col min="15105" max="15105" width="32" style="3" customWidth="1"/>
    <col min="15106" max="15116" width="0" style="3" hidden="1" customWidth="1"/>
    <col min="15117" max="15119" width="9.109375" style="3"/>
    <col min="15120" max="15120" width="13.6640625" style="3" customWidth="1"/>
    <col min="15121" max="15122" width="10.44140625" style="3" customWidth="1"/>
    <col min="15123" max="15126" width="0" style="3" hidden="1" customWidth="1"/>
    <col min="15127" max="15127" width="9.109375" style="3"/>
    <col min="15128" max="15128" width="21.44140625" style="3" bestFit="1" customWidth="1"/>
    <col min="15129" max="15359" width="9.109375" style="3"/>
    <col min="15360" max="15360" width="4.109375" style="3" customWidth="1"/>
    <col min="15361" max="15361" width="32" style="3" customWidth="1"/>
    <col min="15362" max="15372" width="0" style="3" hidden="1" customWidth="1"/>
    <col min="15373" max="15375" width="9.109375" style="3"/>
    <col min="15376" max="15376" width="13.6640625" style="3" customWidth="1"/>
    <col min="15377" max="15378" width="10.44140625" style="3" customWidth="1"/>
    <col min="15379" max="15382" width="0" style="3" hidden="1" customWidth="1"/>
    <col min="15383" max="15383" width="9.109375" style="3"/>
    <col min="15384" max="15384" width="21.44140625" style="3" bestFit="1" customWidth="1"/>
    <col min="15385" max="15615" width="9.109375" style="3"/>
    <col min="15616" max="15616" width="4.109375" style="3" customWidth="1"/>
    <col min="15617" max="15617" width="32" style="3" customWidth="1"/>
    <col min="15618" max="15628" width="0" style="3" hidden="1" customWidth="1"/>
    <col min="15629" max="15631" width="9.109375" style="3"/>
    <col min="15632" max="15632" width="13.6640625" style="3" customWidth="1"/>
    <col min="15633" max="15634" width="10.44140625" style="3" customWidth="1"/>
    <col min="15635" max="15638" width="0" style="3" hidden="1" customWidth="1"/>
    <col min="15639" max="15639" width="9.109375" style="3"/>
    <col min="15640" max="15640" width="21.44140625" style="3" bestFit="1" customWidth="1"/>
    <col min="15641" max="15871" width="9.109375" style="3"/>
    <col min="15872" max="15872" width="4.109375" style="3" customWidth="1"/>
    <col min="15873" max="15873" width="32" style="3" customWidth="1"/>
    <col min="15874" max="15884" width="0" style="3" hidden="1" customWidth="1"/>
    <col min="15885" max="15887" width="9.109375" style="3"/>
    <col min="15888" max="15888" width="13.6640625" style="3" customWidth="1"/>
    <col min="15889" max="15890" width="10.44140625" style="3" customWidth="1"/>
    <col min="15891" max="15894" width="0" style="3" hidden="1" customWidth="1"/>
    <col min="15895" max="15895" width="9.109375" style="3"/>
    <col min="15896" max="15896" width="21.44140625" style="3" bestFit="1" customWidth="1"/>
    <col min="15897" max="16127" width="9.109375" style="3"/>
    <col min="16128" max="16128" width="4.109375" style="3" customWidth="1"/>
    <col min="16129" max="16129" width="32" style="3" customWidth="1"/>
    <col min="16130" max="16140" width="0" style="3" hidden="1" customWidth="1"/>
    <col min="16141" max="16143" width="9.109375" style="3"/>
    <col min="16144" max="16144" width="13.6640625" style="3" customWidth="1"/>
    <col min="16145" max="16146" width="10.44140625" style="3" customWidth="1"/>
    <col min="16147" max="16150" width="0" style="3" hidden="1" customWidth="1"/>
    <col min="16151" max="16151" width="9.109375" style="3"/>
    <col min="16152" max="16152" width="21.44140625" style="3" bestFit="1" customWidth="1"/>
    <col min="16153" max="16384" width="9.109375" style="3"/>
  </cols>
  <sheetData>
    <row r="1" spans="1:26" ht="12" x14ac:dyDescent="0.3">
      <c r="A1" s="1"/>
      <c r="V1" s="5" t="s">
        <v>0</v>
      </c>
    </row>
    <row r="2" spans="1:26" ht="12.75" customHeight="1" x14ac:dyDescent="0.3">
      <c r="B2" s="6"/>
      <c r="C2" s="6"/>
      <c r="D2" s="6"/>
      <c r="E2" s="6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R2" s="4"/>
      <c r="S2" s="4"/>
      <c r="T2" s="4"/>
      <c r="U2" s="4"/>
      <c r="V2" s="4"/>
    </row>
    <row r="3" spans="1:26" ht="15.75" customHeight="1" x14ac:dyDescent="0.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4"/>
      <c r="S3" s="4"/>
      <c r="T3" s="4"/>
      <c r="U3" s="4"/>
      <c r="V3" s="4"/>
    </row>
    <row r="4" spans="1:26" ht="7.5" customHeight="1" thickBot="1" x14ac:dyDescent="0.35">
      <c r="A4" s="72"/>
      <c r="B4" s="72"/>
      <c r="C4" s="72"/>
      <c r="D4" s="72"/>
      <c r="E4" s="72"/>
      <c r="F4" s="8"/>
      <c r="G4" s="8"/>
      <c r="R4" s="9"/>
      <c r="S4" s="9"/>
      <c r="T4" s="66"/>
      <c r="U4" s="9"/>
      <c r="V4" s="9"/>
    </row>
    <row r="5" spans="1:26" ht="24" customHeight="1" x14ac:dyDescent="0.3">
      <c r="A5" s="10"/>
      <c r="B5" s="11"/>
      <c r="C5" s="12" t="s">
        <v>73</v>
      </c>
      <c r="D5" s="13"/>
      <c r="E5" s="13"/>
      <c r="F5" s="13"/>
      <c r="G5" s="13"/>
      <c r="H5" s="13"/>
      <c r="I5" s="13"/>
      <c r="J5" s="13"/>
      <c r="K5" s="14"/>
      <c r="L5" s="14"/>
      <c r="M5" s="14"/>
      <c r="N5" s="15"/>
      <c r="O5" s="15"/>
      <c r="P5" s="15"/>
      <c r="Q5" s="76" t="s">
        <v>3</v>
      </c>
      <c r="R5" s="73"/>
      <c r="S5" s="73"/>
      <c r="T5" s="77"/>
      <c r="U5" s="73" t="s">
        <v>76</v>
      </c>
      <c r="V5" s="73"/>
      <c r="W5" s="79" t="s">
        <v>77</v>
      </c>
      <c r="X5" s="80" t="s">
        <v>5</v>
      </c>
      <c r="Y5" s="81" t="s">
        <v>78</v>
      </c>
      <c r="Z5" s="82"/>
    </row>
    <row r="6" spans="1:26" ht="32.25" customHeight="1" x14ac:dyDescent="0.3">
      <c r="A6" s="16"/>
      <c r="B6" s="17"/>
      <c r="C6" s="18">
        <v>2008</v>
      </c>
      <c r="D6" s="18">
        <v>2009</v>
      </c>
      <c r="E6" s="18">
        <v>2010</v>
      </c>
      <c r="F6" s="18">
        <v>2011</v>
      </c>
      <c r="G6" s="18">
        <v>2012</v>
      </c>
      <c r="H6" s="18">
        <v>2013</v>
      </c>
      <c r="I6" s="18">
        <v>2014</v>
      </c>
      <c r="J6" s="18">
        <v>2015</v>
      </c>
      <c r="K6" s="18">
        <v>2016</v>
      </c>
      <c r="L6" s="18">
        <v>2017</v>
      </c>
      <c r="M6" s="18">
        <v>2018</v>
      </c>
      <c r="N6" s="19">
        <v>2019</v>
      </c>
      <c r="O6" s="20">
        <v>2020</v>
      </c>
      <c r="P6" s="20">
        <v>2021</v>
      </c>
      <c r="Q6" s="62" t="s">
        <v>74</v>
      </c>
      <c r="R6" s="60" t="s">
        <v>5</v>
      </c>
      <c r="S6" s="65" t="s">
        <v>4</v>
      </c>
      <c r="T6" s="62" t="s">
        <v>75</v>
      </c>
      <c r="U6" s="65">
        <v>2021</v>
      </c>
      <c r="V6" s="78">
        <v>2022</v>
      </c>
      <c r="W6" s="83"/>
      <c r="X6" s="84"/>
      <c r="Y6" s="84">
        <v>2022</v>
      </c>
      <c r="Z6" s="84">
        <v>2023</v>
      </c>
    </row>
    <row r="7" spans="1:26" ht="15.75" customHeight="1" x14ac:dyDescent="0.3">
      <c r="B7" s="6" t="s">
        <v>6</v>
      </c>
      <c r="C7" s="21">
        <v>5756.0999999999985</v>
      </c>
      <c r="D7" s="21">
        <v>4974.4999999999991</v>
      </c>
      <c r="E7" s="21">
        <v>6434.7000000000007</v>
      </c>
      <c r="F7" s="21">
        <v>7904.2000000000007</v>
      </c>
      <c r="G7" s="21">
        <v>8148.2999999999993</v>
      </c>
      <c r="H7" s="21">
        <v>8588.5</v>
      </c>
      <c r="I7" s="22">
        <f>SUM(I8:I15)</f>
        <v>9596</v>
      </c>
      <c r="J7" s="22">
        <v>8804.6</v>
      </c>
      <c r="K7" s="22">
        <v>8421.6999999999989</v>
      </c>
      <c r="L7" s="22">
        <v>9141.3799999999992</v>
      </c>
      <c r="M7" s="22">
        <v>10475.9</v>
      </c>
      <c r="N7" s="22">
        <v>10918.1</v>
      </c>
      <c r="O7" s="22">
        <v>9802.0999999999985</v>
      </c>
      <c r="P7" s="22">
        <v>11129.400000000001</v>
      </c>
      <c r="Q7" s="22">
        <v>13831.5</v>
      </c>
      <c r="R7" s="22">
        <v>2773.2</v>
      </c>
      <c r="S7" s="22">
        <v>6840.6559999999999</v>
      </c>
      <c r="T7" s="22">
        <v>11790.3</v>
      </c>
      <c r="U7" s="22">
        <v>11129.400000000001</v>
      </c>
      <c r="V7" s="22">
        <v>16453.609999999997</v>
      </c>
      <c r="W7" s="22">
        <v>14899.900000000001</v>
      </c>
      <c r="X7" s="22">
        <v>2824.2</v>
      </c>
      <c r="Y7" s="22">
        <v>6840.6559999999999</v>
      </c>
      <c r="Z7" s="22">
        <v>7253.7</v>
      </c>
    </row>
    <row r="8" spans="1:26" ht="12" customHeight="1" x14ac:dyDescent="0.3">
      <c r="B8" s="2" t="s">
        <v>7</v>
      </c>
      <c r="C8" s="23">
        <v>1108.8</v>
      </c>
      <c r="D8" s="23">
        <v>1241.8</v>
      </c>
      <c r="E8" s="23">
        <v>1494</v>
      </c>
      <c r="F8" s="23">
        <v>2158.8000000000002</v>
      </c>
      <c r="G8" s="23">
        <v>2648.7</v>
      </c>
      <c r="H8" s="23">
        <v>2808.4</v>
      </c>
      <c r="I8" s="24">
        <v>3195.1</v>
      </c>
      <c r="J8" s="24">
        <v>3037.1</v>
      </c>
      <c r="K8" s="24">
        <v>2844.3</v>
      </c>
      <c r="L8" s="24">
        <v>3093.8</v>
      </c>
      <c r="M8" s="24">
        <v>3101.9</v>
      </c>
      <c r="N8" s="24">
        <v>3211.6</v>
      </c>
      <c r="O8" s="24">
        <v>3517.3</v>
      </c>
      <c r="P8" s="24">
        <v>3467.9</v>
      </c>
      <c r="Q8" s="24">
        <v>3316.6</v>
      </c>
      <c r="R8" s="24">
        <v>867.4</v>
      </c>
      <c r="S8" s="24">
        <v>1804.4599999999998</v>
      </c>
      <c r="T8" s="24">
        <v>2609.6</v>
      </c>
      <c r="U8" s="24">
        <v>3467.9</v>
      </c>
      <c r="V8" s="24">
        <v>3652.1</v>
      </c>
      <c r="W8" s="24">
        <v>3518.2</v>
      </c>
      <c r="X8" s="24">
        <v>641.5</v>
      </c>
      <c r="Y8" s="24">
        <v>1804.4599999999998</v>
      </c>
      <c r="Z8" s="24">
        <v>1842.3</v>
      </c>
    </row>
    <row r="9" spans="1:26" x14ac:dyDescent="0.3">
      <c r="B9" s="2" t="s">
        <v>8</v>
      </c>
      <c r="C9" s="23">
        <v>2849.9</v>
      </c>
      <c r="D9" s="23">
        <v>1121.4000000000001</v>
      </c>
      <c r="E9" s="23">
        <v>2668.4</v>
      </c>
      <c r="F9" s="23">
        <v>3446.4</v>
      </c>
      <c r="G9" s="23">
        <v>2725.6</v>
      </c>
      <c r="H9" s="23">
        <v>2727.2</v>
      </c>
      <c r="I9" s="24">
        <v>3316.8</v>
      </c>
      <c r="J9" s="24">
        <v>2621.6</v>
      </c>
      <c r="K9" s="24">
        <v>2230.1</v>
      </c>
      <c r="L9" s="24">
        <v>1794.1</v>
      </c>
      <c r="M9" s="24">
        <v>1933</v>
      </c>
      <c r="N9" s="24">
        <v>1696.9</v>
      </c>
      <c r="O9" s="24">
        <v>1554.2</v>
      </c>
      <c r="P9" s="24">
        <v>1690.3</v>
      </c>
      <c r="Q9" s="24">
        <v>1763.2</v>
      </c>
      <c r="R9" s="24">
        <v>150.5</v>
      </c>
      <c r="S9" s="24">
        <v>742.14</v>
      </c>
      <c r="T9" s="24">
        <v>1586.6</v>
      </c>
      <c r="U9" s="24">
        <v>1690.3</v>
      </c>
      <c r="V9" s="24">
        <v>2756.9</v>
      </c>
      <c r="W9" s="24">
        <v>2394.5</v>
      </c>
      <c r="X9" s="24">
        <v>334.8</v>
      </c>
      <c r="Y9" s="24">
        <v>742.14</v>
      </c>
      <c r="Z9" s="24">
        <v>976.9</v>
      </c>
    </row>
    <row r="10" spans="1:26" x14ac:dyDescent="0.3">
      <c r="B10" s="2" t="s">
        <v>9</v>
      </c>
      <c r="C10" s="23">
        <v>393.9</v>
      </c>
      <c r="D10" s="23">
        <v>1156.5</v>
      </c>
      <c r="E10" s="23">
        <v>505.7</v>
      </c>
      <c r="F10" s="23">
        <v>538.79999999999995</v>
      </c>
      <c r="G10" s="23">
        <v>500.8</v>
      </c>
      <c r="H10" s="23">
        <v>545.70000000000005</v>
      </c>
      <c r="I10" s="24">
        <v>595.6</v>
      </c>
      <c r="J10" s="24">
        <v>557.79999999999995</v>
      </c>
      <c r="K10" s="24">
        <v>484.4</v>
      </c>
      <c r="L10" s="24">
        <v>736.1</v>
      </c>
      <c r="M10" s="24">
        <v>1444.0999999999997</v>
      </c>
      <c r="N10" s="24">
        <v>1485.9</v>
      </c>
      <c r="O10" s="24">
        <v>813.19999999999993</v>
      </c>
      <c r="P10" s="24">
        <v>1447.5000000000002</v>
      </c>
      <c r="Q10" s="24">
        <v>4125.9000000000005</v>
      </c>
      <c r="R10" s="24">
        <v>563.19999999999993</v>
      </c>
      <c r="S10" s="24">
        <v>1509.4</v>
      </c>
      <c r="T10" s="24">
        <v>3951.6000000000004</v>
      </c>
      <c r="U10" s="24">
        <v>1447.5000000000002</v>
      </c>
      <c r="V10" s="24">
        <v>5216.8</v>
      </c>
      <c r="W10" s="24">
        <v>3391.0000000000005</v>
      </c>
      <c r="X10" s="24">
        <v>365</v>
      </c>
      <c r="Y10" s="24">
        <v>1509.4</v>
      </c>
      <c r="Z10" s="24">
        <v>1920.6999999999998</v>
      </c>
    </row>
    <row r="11" spans="1:26" x14ac:dyDescent="0.3">
      <c r="B11" s="2" t="s">
        <v>10</v>
      </c>
      <c r="C11" s="23">
        <v>158</v>
      </c>
      <c r="D11" s="23">
        <v>143.69999999999999</v>
      </c>
      <c r="E11" s="23">
        <v>188.6</v>
      </c>
      <c r="F11" s="23">
        <v>281.39999999999998</v>
      </c>
      <c r="G11" s="23">
        <v>223</v>
      </c>
      <c r="H11" s="23">
        <v>257.2</v>
      </c>
      <c r="I11" s="24">
        <v>273.2</v>
      </c>
      <c r="J11" s="24">
        <v>249.1</v>
      </c>
      <c r="K11" s="24">
        <v>242.9</v>
      </c>
      <c r="L11" s="24">
        <v>246.4</v>
      </c>
      <c r="M11" s="24">
        <v>418.3</v>
      </c>
      <c r="N11" s="24">
        <v>511.2</v>
      </c>
      <c r="O11" s="24">
        <v>359.5</v>
      </c>
      <c r="P11" s="24">
        <v>379.7</v>
      </c>
      <c r="Q11" s="24">
        <v>419.9</v>
      </c>
      <c r="R11" s="24">
        <v>109.1</v>
      </c>
      <c r="S11" s="24">
        <v>251.57999999999996</v>
      </c>
      <c r="T11" s="24">
        <v>355.2</v>
      </c>
      <c r="U11" s="24">
        <v>379.7</v>
      </c>
      <c r="V11" s="24">
        <v>469.9</v>
      </c>
      <c r="W11" s="24">
        <v>440.2</v>
      </c>
      <c r="X11" s="24">
        <v>124.6</v>
      </c>
      <c r="Y11" s="24">
        <v>251.57999999999996</v>
      </c>
      <c r="Z11" s="24">
        <v>207.1</v>
      </c>
    </row>
    <row r="12" spans="1:26" x14ac:dyDescent="0.3">
      <c r="B12" s="2" t="s">
        <v>11</v>
      </c>
      <c r="C12" s="23">
        <v>491.5</v>
      </c>
      <c r="D12" s="23">
        <v>493.9</v>
      </c>
      <c r="E12" s="23">
        <v>610.5</v>
      </c>
      <c r="F12" s="23">
        <v>737</v>
      </c>
      <c r="G12" s="23">
        <v>855.3</v>
      </c>
      <c r="H12" s="23">
        <v>814.4</v>
      </c>
      <c r="I12" s="24">
        <v>889</v>
      </c>
      <c r="J12" s="24">
        <v>801.9</v>
      </c>
      <c r="K12" s="24">
        <v>875.90000000000009</v>
      </c>
      <c r="L12" s="24">
        <v>1104.8800000000001</v>
      </c>
      <c r="M12" s="24">
        <v>1074.8</v>
      </c>
      <c r="N12" s="24">
        <v>1360.7</v>
      </c>
      <c r="O12" s="24">
        <v>1074.5999999999999</v>
      </c>
      <c r="P12" s="24">
        <v>1281.2</v>
      </c>
      <c r="Q12" s="24">
        <v>1011.6</v>
      </c>
      <c r="R12" s="24">
        <v>261.39999999999998</v>
      </c>
      <c r="S12" s="24">
        <v>667.24199999999985</v>
      </c>
      <c r="T12" s="24">
        <v>950.9</v>
      </c>
      <c r="U12" s="24">
        <v>1281.2</v>
      </c>
      <c r="V12" s="24">
        <v>1404.4</v>
      </c>
      <c r="W12" s="24">
        <v>1260.5</v>
      </c>
      <c r="X12" s="24">
        <v>335.8</v>
      </c>
      <c r="Y12" s="24">
        <v>667.24199999999985</v>
      </c>
      <c r="Z12" s="24">
        <v>566.70000000000005</v>
      </c>
    </row>
    <row r="13" spans="1:26" x14ac:dyDescent="0.3">
      <c r="B13" s="2" t="s">
        <v>12</v>
      </c>
      <c r="C13" s="23">
        <v>126.9</v>
      </c>
      <c r="D13" s="23">
        <v>108.7</v>
      </c>
      <c r="E13" s="23">
        <v>173.6</v>
      </c>
      <c r="F13" s="23">
        <v>210.6</v>
      </c>
      <c r="G13" s="23">
        <v>179.9</v>
      </c>
      <c r="H13" s="23">
        <v>211.7</v>
      </c>
      <c r="I13" s="24">
        <v>274.5</v>
      </c>
      <c r="J13" s="24">
        <v>316.2</v>
      </c>
      <c r="K13" s="24">
        <v>294</v>
      </c>
      <c r="L13" s="24">
        <v>297.3</v>
      </c>
      <c r="M13" s="24">
        <v>392.4</v>
      </c>
      <c r="N13" s="24">
        <v>398.1</v>
      </c>
      <c r="O13" s="24">
        <v>400.9</v>
      </c>
      <c r="P13" s="24">
        <v>399.1</v>
      </c>
      <c r="Q13" s="24">
        <v>439.5</v>
      </c>
      <c r="R13" s="24">
        <v>113</v>
      </c>
      <c r="S13" s="24">
        <v>227.37</v>
      </c>
      <c r="T13" s="24">
        <v>323.89999999999998</v>
      </c>
      <c r="U13" s="24">
        <v>399.1</v>
      </c>
      <c r="V13" s="24">
        <v>436.2</v>
      </c>
      <c r="W13" s="24">
        <v>509.2</v>
      </c>
      <c r="X13" s="24">
        <v>107.4</v>
      </c>
      <c r="Y13" s="24">
        <v>227.37</v>
      </c>
      <c r="Z13" s="24">
        <v>169.9</v>
      </c>
    </row>
    <row r="14" spans="1:26" x14ac:dyDescent="0.3">
      <c r="B14" s="2" t="s">
        <v>13</v>
      </c>
      <c r="C14" s="23">
        <v>610.9</v>
      </c>
      <c r="D14" s="23">
        <v>703</v>
      </c>
      <c r="E14" s="23">
        <v>778.1</v>
      </c>
      <c r="F14" s="23">
        <v>525.5</v>
      </c>
      <c r="G14" s="23">
        <v>1010</v>
      </c>
      <c r="H14" s="23">
        <v>1217.2</v>
      </c>
      <c r="I14" s="24">
        <v>1042</v>
      </c>
      <c r="J14" s="24">
        <v>1214</v>
      </c>
      <c r="K14" s="24">
        <v>1442.6</v>
      </c>
      <c r="L14" s="24">
        <v>1868.8</v>
      </c>
      <c r="M14" s="24">
        <v>2067.1</v>
      </c>
      <c r="N14" s="24">
        <v>2252.5</v>
      </c>
      <c r="O14" s="24">
        <v>2079.1999999999998</v>
      </c>
      <c r="P14" s="24">
        <v>2457.1999999999998</v>
      </c>
      <c r="Q14" s="24">
        <v>2751.4</v>
      </c>
      <c r="R14" s="24">
        <v>707.5</v>
      </c>
      <c r="S14" s="24">
        <v>1635.1039999999998</v>
      </c>
      <c r="T14" s="24">
        <v>2003.2</v>
      </c>
      <c r="U14" s="24">
        <v>2457.1999999999998</v>
      </c>
      <c r="V14" s="24">
        <v>2505.0100000000002</v>
      </c>
      <c r="W14" s="24">
        <v>3383.3</v>
      </c>
      <c r="X14" s="24">
        <v>911.3</v>
      </c>
      <c r="Y14" s="24">
        <v>1635.1039999999998</v>
      </c>
      <c r="Z14" s="24">
        <v>1561.3</v>
      </c>
    </row>
    <row r="15" spans="1:26" x14ac:dyDescent="0.3">
      <c r="B15" s="2" t="s">
        <v>14</v>
      </c>
      <c r="C15" s="23">
        <v>16.2</v>
      </c>
      <c r="D15" s="23">
        <v>5.5</v>
      </c>
      <c r="E15" s="23">
        <v>15.8</v>
      </c>
      <c r="F15" s="23">
        <v>5.7</v>
      </c>
      <c r="G15" s="23">
        <v>5</v>
      </c>
      <c r="H15" s="23">
        <v>6.7</v>
      </c>
      <c r="I15" s="24">
        <v>9.8000000000000007</v>
      </c>
      <c r="J15" s="24">
        <v>6.9</v>
      </c>
      <c r="K15" s="24">
        <v>7.5</v>
      </c>
      <c r="L15" s="25">
        <v>0</v>
      </c>
      <c r="M15" s="24">
        <v>44.3</v>
      </c>
      <c r="N15" s="24">
        <v>1.2</v>
      </c>
      <c r="O15" s="24">
        <v>3.2</v>
      </c>
      <c r="P15" s="24">
        <v>6.5</v>
      </c>
      <c r="Q15" s="24">
        <v>3.4</v>
      </c>
      <c r="R15" s="24">
        <v>1.1000000000000001</v>
      </c>
      <c r="S15" s="24">
        <v>3.3600000000000003</v>
      </c>
      <c r="T15" s="24">
        <v>9.2999999999999989</v>
      </c>
      <c r="U15" s="24">
        <v>6.5</v>
      </c>
      <c r="V15" s="24">
        <v>12.3</v>
      </c>
      <c r="W15" s="24">
        <v>3</v>
      </c>
      <c r="X15" s="24">
        <v>3.8</v>
      </c>
      <c r="Y15" s="24">
        <v>3.3600000000000003</v>
      </c>
      <c r="Z15" s="24">
        <v>8.8000000000000007</v>
      </c>
    </row>
    <row r="16" spans="1:26" ht="12" x14ac:dyDescent="0.3">
      <c r="B16" s="6" t="s">
        <v>15</v>
      </c>
      <c r="C16" s="21">
        <v>282.60000000000002</v>
      </c>
      <c r="D16" s="21">
        <v>765.8</v>
      </c>
      <c r="E16" s="21">
        <v>435.1</v>
      </c>
      <c r="F16" s="21">
        <v>350.3</v>
      </c>
      <c r="G16" s="21">
        <v>423.1</v>
      </c>
      <c r="H16" s="21">
        <v>273.89999999999998</v>
      </c>
      <c r="I16" s="22">
        <f>SUM(I17:I19)</f>
        <v>900.9</v>
      </c>
      <c r="J16" s="22">
        <v>1339.3999999999999</v>
      </c>
      <c r="K16" s="22">
        <v>633.79999999999995</v>
      </c>
      <c r="L16" s="22">
        <v>943.75</v>
      </c>
      <c r="M16" s="22">
        <v>1774.1999999999998</v>
      </c>
      <c r="N16" s="22">
        <v>986.8</v>
      </c>
      <c r="O16" s="22">
        <v>866.2</v>
      </c>
      <c r="P16" s="22">
        <v>643</v>
      </c>
      <c r="Q16" s="22">
        <v>1732.7</v>
      </c>
      <c r="R16" s="22">
        <v>14.100000000000001</v>
      </c>
      <c r="S16" s="22">
        <v>232</v>
      </c>
      <c r="T16" s="22">
        <v>740.09999999999991</v>
      </c>
      <c r="U16" s="22">
        <v>643</v>
      </c>
      <c r="V16" s="22">
        <v>612.5</v>
      </c>
      <c r="W16" s="22">
        <v>2657.3999999999996</v>
      </c>
      <c r="X16" s="22">
        <v>10.6</v>
      </c>
      <c r="Y16" s="22">
        <v>232</v>
      </c>
      <c r="Z16" s="22">
        <v>40.799999999999997</v>
      </c>
    </row>
    <row r="17" spans="1:27" x14ac:dyDescent="0.3">
      <c r="B17" s="2" t="s">
        <v>16</v>
      </c>
      <c r="C17" s="23">
        <v>188</v>
      </c>
      <c r="D17" s="23">
        <v>138</v>
      </c>
      <c r="E17" s="23">
        <v>339.2</v>
      </c>
      <c r="F17" s="23">
        <v>239.7</v>
      </c>
      <c r="G17" s="23">
        <v>172.2</v>
      </c>
      <c r="H17" s="23">
        <v>55</v>
      </c>
      <c r="I17" s="24">
        <v>665.8</v>
      </c>
      <c r="J17" s="24">
        <v>1256.5</v>
      </c>
      <c r="K17" s="24">
        <v>551.29999999999995</v>
      </c>
      <c r="L17" s="24">
        <v>841.6</v>
      </c>
      <c r="M17" s="24">
        <v>1033.5</v>
      </c>
      <c r="N17" s="24">
        <v>501.2</v>
      </c>
      <c r="O17" s="24">
        <v>718.5</v>
      </c>
      <c r="P17" s="24">
        <v>530.5</v>
      </c>
      <c r="Q17" s="24">
        <v>1470</v>
      </c>
      <c r="R17" s="24">
        <v>0</v>
      </c>
      <c r="S17" s="24">
        <v>100</v>
      </c>
      <c r="T17" s="24">
        <v>500</v>
      </c>
      <c r="U17" s="24">
        <v>530.5</v>
      </c>
      <c r="V17" s="24">
        <v>480</v>
      </c>
      <c r="W17" s="24">
        <v>1932.5</v>
      </c>
      <c r="X17" s="25">
        <v>0</v>
      </c>
      <c r="Y17" s="24">
        <v>100</v>
      </c>
      <c r="Z17" s="25">
        <v>0</v>
      </c>
    </row>
    <row r="18" spans="1:27" x14ac:dyDescent="0.3">
      <c r="B18" s="2" t="s">
        <v>17</v>
      </c>
      <c r="C18" s="23">
        <v>1.2</v>
      </c>
      <c r="D18" s="23">
        <v>6.9</v>
      </c>
      <c r="E18" s="23">
        <v>1.3</v>
      </c>
      <c r="F18" s="23">
        <v>12.8</v>
      </c>
      <c r="G18" s="27">
        <v>0.1</v>
      </c>
      <c r="H18" s="28">
        <v>0</v>
      </c>
      <c r="I18" s="25">
        <v>0</v>
      </c>
      <c r="J18" s="25">
        <v>0.1</v>
      </c>
      <c r="K18" s="25">
        <v>0</v>
      </c>
      <c r="L18" s="25">
        <v>0</v>
      </c>
      <c r="M18" s="25">
        <v>0</v>
      </c>
      <c r="N18" s="25">
        <v>0</v>
      </c>
      <c r="O18" s="24">
        <v>22.7</v>
      </c>
      <c r="P18" s="24">
        <v>21.3</v>
      </c>
      <c r="Q18" s="24">
        <v>23.500000000000004</v>
      </c>
      <c r="R18" s="24">
        <v>0.3</v>
      </c>
      <c r="S18" s="24">
        <v>27.1</v>
      </c>
      <c r="T18" s="24">
        <v>10.9</v>
      </c>
      <c r="U18" s="24">
        <v>21.3</v>
      </c>
      <c r="V18" s="24">
        <v>42.699999999999996</v>
      </c>
      <c r="W18" s="24">
        <v>250.2</v>
      </c>
      <c r="X18" s="24">
        <v>6.6</v>
      </c>
      <c r="Y18" s="24">
        <v>27.1</v>
      </c>
      <c r="Z18" s="24">
        <v>5.3</v>
      </c>
    </row>
    <row r="19" spans="1:27" x14ac:dyDescent="0.3">
      <c r="B19" s="2" t="s">
        <v>18</v>
      </c>
      <c r="C19" s="23">
        <v>93.4</v>
      </c>
      <c r="D19" s="23">
        <v>620.9</v>
      </c>
      <c r="E19" s="23">
        <v>94.6</v>
      </c>
      <c r="F19" s="23">
        <v>97.8</v>
      </c>
      <c r="G19" s="23">
        <v>106.4</v>
      </c>
      <c r="H19" s="23">
        <v>218.9</v>
      </c>
      <c r="I19" s="24">
        <v>235.1</v>
      </c>
      <c r="J19" s="24">
        <v>82.8</v>
      </c>
      <c r="K19" s="24">
        <v>82.5</v>
      </c>
      <c r="L19" s="24">
        <v>102.14999999999999</v>
      </c>
      <c r="M19" s="24">
        <v>740.69999999999993</v>
      </c>
      <c r="N19" s="24">
        <v>485.6</v>
      </c>
      <c r="O19" s="24">
        <v>125</v>
      </c>
      <c r="P19" s="24">
        <v>91.199999999999989</v>
      </c>
      <c r="Q19" s="24">
        <v>239.2</v>
      </c>
      <c r="R19" s="24">
        <v>13.8</v>
      </c>
      <c r="S19" s="24">
        <v>104.9</v>
      </c>
      <c r="T19" s="24">
        <v>229.2</v>
      </c>
      <c r="U19" s="24">
        <v>91.199999999999989</v>
      </c>
      <c r="V19" s="24">
        <v>89.8</v>
      </c>
      <c r="W19" s="24">
        <v>474.7</v>
      </c>
      <c r="X19" s="24">
        <v>4</v>
      </c>
      <c r="Y19" s="24">
        <v>104.9</v>
      </c>
      <c r="Z19" s="24">
        <v>35.5</v>
      </c>
    </row>
    <row r="20" spans="1:27" s="1" customFormat="1" ht="13.5" customHeight="1" x14ac:dyDescent="0.3">
      <c r="A20" s="8"/>
      <c r="B20" s="29" t="s">
        <v>19</v>
      </c>
      <c r="C20" s="30">
        <v>32.6</v>
      </c>
      <c r="D20" s="30">
        <v>33.5</v>
      </c>
      <c r="E20" s="30">
        <v>18</v>
      </c>
      <c r="F20" s="30">
        <v>25.4</v>
      </c>
      <c r="G20" s="30">
        <v>63.8</v>
      </c>
      <c r="H20" s="30">
        <v>92.8</v>
      </c>
      <c r="I20" s="31">
        <v>133.19999999999999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 t="s">
        <v>20</v>
      </c>
      <c r="S20" s="25" t="s">
        <v>21</v>
      </c>
      <c r="T20" s="25" t="s">
        <v>21</v>
      </c>
      <c r="U20" s="25" t="s">
        <v>21</v>
      </c>
      <c r="V20" s="25" t="s">
        <v>21</v>
      </c>
      <c r="W20" s="25" t="s">
        <v>21</v>
      </c>
      <c r="X20" s="25" t="s">
        <v>21</v>
      </c>
      <c r="Y20" s="25" t="s">
        <v>21</v>
      </c>
      <c r="Z20" s="25" t="s">
        <v>21</v>
      </c>
      <c r="AA20" s="8"/>
    </row>
    <row r="21" spans="1:27" s="8" customFormat="1" ht="13.5" customHeight="1" x14ac:dyDescent="0.3">
      <c r="A21" s="32"/>
      <c r="B21" s="33" t="s">
        <v>22</v>
      </c>
      <c r="C21" s="34">
        <v>1002</v>
      </c>
      <c r="D21" s="34">
        <v>877.5</v>
      </c>
      <c r="E21" s="34">
        <v>1391.1</v>
      </c>
      <c r="F21" s="34">
        <v>1025</v>
      </c>
      <c r="G21" s="34">
        <v>930.7</v>
      </c>
      <c r="H21" s="34">
        <v>877.5</v>
      </c>
      <c r="I21" s="35">
        <v>867.5</v>
      </c>
      <c r="J21" s="35">
        <v>819.5</v>
      </c>
      <c r="K21" s="35">
        <v>1430</v>
      </c>
      <c r="L21" s="35">
        <v>1439.9</v>
      </c>
      <c r="M21" s="35">
        <v>1835.7</v>
      </c>
      <c r="N21" s="35">
        <v>1775.6</v>
      </c>
      <c r="O21" s="35">
        <v>1425</v>
      </c>
      <c r="P21" s="35">
        <v>2088</v>
      </c>
      <c r="Q21" s="35">
        <v>1824.9</v>
      </c>
      <c r="R21" s="35">
        <v>0</v>
      </c>
      <c r="S21" s="35">
        <v>916.2</v>
      </c>
      <c r="T21" s="35">
        <v>916.2</v>
      </c>
      <c r="U21" s="35">
        <v>2088</v>
      </c>
      <c r="V21" s="35">
        <v>1472.1</v>
      </c>
      <c r="W21" s="35">
        <v>2024.9</v>
      </c>
      <c r="X21" s="85">
        <v>0</v>
      </c>
      <c r="Y21" s="35">
        <v>916.2</v>
      </c>
      <c r="Z21" s="85">
        <v>0</v>
      </c>
    </row>
    <row r="22" spans="1:27" s="1" customFormat="1" ht="13.5" customHeight="1" x14ac:dyDescent="0.3">
      <c r="A22" s="16"/>
      <c r="B22" s="33" t="s">
        <v>23</v>
      </c>
      <c r="C22" s="34">
        <v>7073.2999999999993</v>
      </c>
      <c r="D22" s="34">
        <v>6651.3</v>
      </c>
      <c r="E22" s="34">
        <v>8278.9000000000015</v>
      </c>
      <c r="F22" s="34">
        <v>9304.9</v>
      </c>
      <c r="G22" s="34">
        <v>9566</v>
      </c>
      <c r="H22" s="34">
        <v>9832.7000000000007</v>
      </c>
      <c r="I22" s="35">
        <f>I7+I16+I20+I21</f>
        <v>11497.6</v>
      </c>
      <c r="J22" s="34">
        <v>10963.5</v>
      </c>
      <c r="K22" s="34">
        <v>10485.499999999998</v>
      </c>
      <c r="L22" s="35">
        <v>11525.029999999999</v>
      </c>
      <c r="M22" s="35">
        <v>14085.8</v>
      </c>
      <c r="N22" s="35">
        <v>13680.5</v>
      </c>
      <c r="O22" s="36">
        <v>12093.3</v>
      </c>
      <c r="P22" s="36">
        <v>13860.400000000001</v>
      </c>
      <c r="Q22" s="36">
        <v>17389.100000000002</v>
      </c>
      <c r="R22" s="36">
        <f>R7+R16+R21</f>
        <v>2787.2999999999997</v>
      </c>
      <c r="S22" s="36">
        <v>7988.8559999999998</v>
      </c>
      <c r="T22" s="36">
        <v>13446.6</v>
      </c>
      <c r="U22" s="36">
        <v>13860.400000000001</v>
      </c>
      <c r="V22" s="36">
        <v>18538.209999999995</v>
      </c>
      <c r="W22" s="36">
        <v>19582.200000000004</v>
      </c>
      <c r="X22" s="36">
        <v>2834.7999999999997</v>
      </c>
      <c r="Y22" s="36">
        <v>7988.8559999999998</v>
      </c>
      <c r="Z22" s="36">
        <v>7294.5</v>
      </c>
      <c r="AA22" s="8"/>
    </row>
    <row r="23" spans="1:27" ht="11.25" customHeight="1" x14ac:dyDescent="0.3">
      <c r="B23" s="6" t="s">
        <v>24</v>
      </c>
      <c r="C23" s="21">
        <v>3766.7</v>
      </c>
      <c r="D23" s="21">
        <v>4166.3999999999996</v>
      </c>
      <c r="E23" s="21">
        <v>4160.5</v>
      </c>
      <c r="F23" s="21">
        <v>5339.5999999999995</v>
      </c>
      <c r="G23" s="21">
        <v>6595.1</v>
      </c>
      <c r="H23" s="21">
        <v>7118.3</v>
      </c>
      <c r="I23" s="22">
        <v>8651.8000000000011</v>
      </c>
      <c r="J23" s="21">
        <v>8403</v>
      </c>
      <c r="K23" s="21">
        <v>9099</v>
      </c>
      <c r="L23" s="22">
        <v>10152.27</v>
      </c>
      <c r="M23" s="22">
        <v>11466</v>
      </c>
      <c r="N23" s="22">
        <v>13540.1</v>
      </c>
      <c r="O23" s="31">
        <v>12496.240000000002</v>
      </c>
      <c r="P23" s="31">
        <v>12829.300000000001</v>
      </c>
      <c r="Q23" s="31">
        <v>18153.64</v>
      </c>
      <c r="R23" s="31">
        <v>1351.99</v>
      </c>
      <c r="S23" s="31">
        <v>7589.0535999999993</v>
      </c>
      <c r="T23" s="31">
        <v>11559.769290036435</v>
      </c>
      <c r="U23" s="31">
        <v>12829.300000000001</v>
      </c>
      <c r="V23" s="31">
        <v>14518.119999999999</v>
      </c>
      <c r="W23" s="31">
        <v>14771.1</v>
      </c>
      <c r="X23" s="31">
        <v>3830.34</v>
      </c>
      <c r="Y23" s="31">
        <v>7589.0535999999993</v>
      </c>
      <c r="Z23" s="31">
        <v>6916.92</v>
      </c>
    </row>
    <row r="24" spans="1:27" x14ac:dyDescent="0.3">
      <c r="B24" s="2" t="s">
        <v>25</v>
      </c>
      <c r="C24" s="23">
        <v>2276.1</v>
      </c>
      <c r="D24" s="23">
        <v>2403.4</v>
      </c>
      <c r="E24" s="23">
        <v>2474.3000000000002</v>
      </c>
      <c r="F24" s="23">
        <v>3338.9</v>
      </c>
      <c r="G24" s="23">
        <v>3928.5</v>
      </c>
      <c r="H24" s="23">
        <v>4290.7</v>
      </c>
      <c r="I24" s="24">
        <v>4560.8999999999996</v>
      </c>
      <c r="J24" s="23">
        <v>4417.3</v>
      </c>
      <c r="K24" s="23">
        <v>4365.5</v>
      </c>
      <c r="L24" s="24">
        <v>5607.8</v>
      </c>
      <c r="M24" s="24">
        <v>6248.3</v>
      </c>
      <c r="N24" s="24">
        <v>7384.2999999999993</v>
      </c>
      <c r="O24" s="24">
        <v>7235.34</v>
      </c>
      <c r="P24" s="24">
        <v>6348.12</v>
      </c>
      <c r="Q24" s="24">
        <v>10296.1</v>
      </c>
      <c r="R24" s="24">
        <v>791.09</v>
      </c>
      <c r="S24" s="24">
        <v>4331.9015999999992</v>
      </c>
      <c r="T24" s="24">
        <v>6239.4346620377037</v>
      </c>
      <c r="U24" s="24">
        <v>6348.12</v>
      </c>
      <c r="V24" s="24">
        <v>7167.36</v>
      </c>
      <c r="W24" s="24">
        <v>7978.75</v>
      </c>
      <c r="X24" s="24">
        <v>2045.22</v>
      </c>
      <c r="Y24" s="24">
        <v>4331.9015999999992</v>
      </c>
      <c r="Z24" s="24">
        <v>3645.5</v>
      </c>
    </row>
    <row r="25" spans="1:27" x14ac:dyDescent="0.3">
      <c r="B25" s="2" t="s">
        <v>26</v>
      </c>
      <c r="C25" s="23">
        <v>802.8</v>
      </c>
      <c r="D25" s="23">
        <v>1046.6000000000001</v>
      </c>
      <c r="E25" s="23">
        <v>1046.2</v>
      </c>
      <c r="F25" s="23">
        <v>1290.5999999999999</v>
      </c>
      <c r="G25" s="23">
        <v>1843.4</v>
      </c>
      <c r="H25" s="23">
        <v>1941.7</v>
      </c>
      <c r="I25" s="24">
        <v>1941.1</v>
      </c>
      <c r="J25" s="23">
        <v>2243.5</v>
      </c>
      <c r="K25" s="23">
        <v>2844.5</v>
      </c>
      <c r="L25" s="24">
        <v>2588.1999999999998</v>
      </c>
      <c r="M25" s="24">
        <v>2883.8</v>
      </c>
      <c r="N25" s="24">
        <v>3467.1</v>
      </c>
      <c r="O25" s="24">
        <v>2790.7</v>
      </c>
      <c r="P25" s="24">
        <v>3174.06</v>
      </c>
      <c r="Q25" s="24">
        <v>3960.03</v>
      </c>
      <c r="R25" s="24">
        <v>376.71</v>
      </c>
      <c r="S25" s="24">
        <v>1777.152</v>
      </c>
      <c r="T25" s="24">
        <v>2729.7526646414958</v>
      </c>
      <c r="U25" s="24">
        <v>3174.06</v>
      </c>
      <c r="V25" s="24">
        <v>3583.7</v>
      </c>
      <c r="W25" s="24">
        <v>3682.5</v>
      </c>
      <c r="X25" s="24">
        <v>943.9</v>
      </c>
      <c r="Y25" s="24">
        <v>1777.152</v>
      </c>
      <c r="Z25" s="24">
        <v>1682.5</v>
      </c>
    </row>
    <row r="26" spans="1:27" x14ac:dyDescent="0.3">
      <c r="B26" s="2" t="s">
        <v>27</v>
      </c>
      <c r="C26" s="23">
        <v>381.1</v>
      </c>
      <c r="D26" s="23">
        <v>449.2</v>
      </c>
      <c r="E26" s="23">
        <v>353.1</v>
      </c>
      <c r="F26" s="23">
        <v>416.3</v>
      </c>
      <c r="G26" s="23">
        <v>433.40000000000003</v>
      </c>
      <c r="H26" s="23">
        <v>484.8</v>
      </c>
      <c r="I26" s="24">
        <v>953.1</v>
      </c>
      <c r="J26" s="23">
        <v>1074.7</v>
      </c>
      <c r="K26" s="23">
        <v>1264.4000000000001</v>
      </c>
      <c r="L26" s="24">
        <v>1524.9</v>
      </c>
      <c r="M26" s="24">
        <v>1853.3</v>
      </c>
      <c r="N26" s="24">
        <v>2129.1</v>
      </c>
      <c r="O26" s="24">
        <v>2160</v>
      </c>
      <c r="P26" s="24">
        <v>2249.1</v>
      </c>
      <c r="Q26" s="24">
        <v>2313.5</v>
      </c>
      <c r="R26" s="24">
        <v>96.300000000000011</v>
      </c>
      <c r="S26" s="24">
        <v>1191.45</v>
      </c>
      <c r="T26" s="24">
        <v>1810.6526306025232</v>
      </c>
      <c r="U26" s="24">
        <v>2249.1</v>
      </c>
      <c r="V26" s="24">
        <v>2572.5</v>
      </c>
      <c r="W26" s="24">
        <v>2496.1</v>
      </c>
      <c r="X26" s="24">
        <v>683.90000000000009</v>
      </c>
      <c r="Y26" s="24">
        <v>1191.45</v>
      </c>
      <c r="Z26" s="24">
        <v>1308.5</v>
      </c>
    </row>
    <row r="27" spans="1:27" x14ac:dyDescent="0.3">
      <c r="B27" s="2" t="s">
        <v>28</v>
      </c>
      <c r="C27" s="23">
        <v>292.10000000000002</v>
      </c>
      <c r="D27" s="23">
        <v>59.2</v>
      </c>
      <c r="E27" s="23">
        <v>47.8</v>
      </c>
      <c r="F27" s="23">
        <v>63.8</v>
      </c>
      <c r="G27" s="23">
        <v>41.3</v>
      </c>
      <c r="H27" s="23">
        <v>42.2</v>
      </c>
      <c r="I27" s="24">
        <v>112.7</v>
      </c>
      <c r="J27" s="23">
        <v>70.3</v>
      </c>
      <c r="K27" s="23">
        <v>77</v>
      </c>
      <c r="L27" s="24">
        <v>168.9</v>
      </c>
      <c r="M27" s="24">
        <v>210.5</v>
      </c>
      <c r="N27" s="24">
        <v>449</v>
      </c>
      <c r="O27" s="24">
        <v>468.1</v>
      </c>
      <c r="P27" s="24">
        <v>328.2</v>
      </c>
      <c r="Q27" s="24">
        <v>476.9</v>
      </c>
      <c r="R27" s="24">
        <v>24.9</v>
      </c>
      <c r="S27" s="24">
        <v>297.8</v>
      </c>
      <c r="T27" s="24">
        <v>258.4451849325232</v>
      </c>
      <c r="U27" s="24">
        <v>328.2</v>
      </c>
      <c r="V27" s="24">
        <v>427.6</v>
      </c>
      <c r="W27" s="24">
        <v>707.6</v>
      </c>
      <c r="X27" s="24">
        <v>174.3</v>
      </c>
      <c r="Y27" s="24">
        <v>297.8</v>
      </c>
      <c r="Z27" s="24">
        <v>320.2</v>
      </c>
    </row>
    <row r="28" spans="1:27" x14ac:dyDescent="0.3">
      <c r="B28" s="2" t="s">
        <v>29</v>
      </c>
      <c r="C28" s="23">
        <v>89</v>
      </c>
      <c r="D28" s="23">
        <v>390</v>
      </c>
      <c r="E28" s="23">
        <v>305.3</v>
      </c>
      <c r="F28" s="23">
        <v>352.5</v>
      </c>
      <c r="G28" s="23">
        <v>392.1</v>
      </c>
      <c r="H28" s="23">
        <v>442.7</v>
      </c>
      <c r="I28" s="24">
        <v>840.4</v>
      </c>
      <c r="J28" s="23">
        <v>1004.4</v>
      </c>
      <c r="K28" s="23">
        <v>1187.4000000000001</v>
      </c>
      <c r="L28" s="24">
        <v>1356</v>
      </c>
      <c r="M28" s="24">
        <v>1642.8</v>
      </c>
      <c r="N28" s="24">
        <v>1680.1</v>
      </c>
      <c r="O28" s="24">
        <v>1691.9</v>
      </c>
      <c r="P28" s="24">
        <v>1920.9</v>
      </c>
      <c r="Q28" s="24">
        <v>1836.6</v>
      </c>
      <c r="R28" s="24">
        <v>71.400000000000006</v>
      </c>
      <c r="S28" s="24">
        <v>893.65</v>
      </c>
      <c r="T28" s="24">
        <v>1552.20744567</v>
      </c>
      <c r="U28" s="24">
        <v>1920.9</v>
      </c>
      <c r="V28" s="24">
        <v>2144.9</v>
      </c>
      <c r="W28" s="24">
        <v>1788.5</v>
      </c>
      <c r="X28" s="24">
        <v>509.6</v>
      </c>
      <c r="Y28" s="24">
        <v>893.65</v>
      </c>
      <c r="Z28" s="24">
        <v>988.3</v>
      </c>
    </row>
    <row r="29" spans="1:27" x14ac:dyDescent="0.3">
      <c r="B29" s="2" t="s">
        <v>30</v>
      </c>
      <c r="C29" s="23">
        <v>308.89999999999998</v>
      </c>
      <c r="D29" s="23">
        <v>270.5</v>
      </c>
      <c r="E29" s="23">
        <v>288.10000000000002</v>
      </c>
      <c r="F29" s="23">
        <v>300.89999999999998</v>
      </c>
      <c r="G29" s="23">
        <v>392.5</v>
      </c>
      <c r="H29" s="23">
        <v>401</v>
      </c>
      <c r="I29" s="24">
        <v>1196.7</v>
      </c>
      <c r="J29" s="23">
        <v>667.5</v>
      </c>
      <c r="K29" s="23">
        <v>624.6</v>
      </c>
      <c r="L29" s="24">
        <v>431.37</v>
      </c>
      <c r="M29" s="24">
        <v>480.6</v>
      </c>
      <c r="N29" s="24">
        <v>559.6</v>
      </c>
      <c r="O29" s="24">
        <v>310.2</v>
      </c>
      <c r="P29" s="24">
        <v>1058.0200000000002</v>
      </c>
      <c r="Q29" s="24">
        <v>1584.01</v>
      </c>
      <c r="R29" s="24">
        <v>87.89</v>
      </c>
      <c r="S29" s="24">
        <v>288.55</v>
      </c>
      <c r="T29" s="24">
        <v>779.92933275471296</v>
      </c>
      <c r="U29" s="24">
        <v>1058.0200000000002</v>
      </c>
      <c r="V29" s="24">
        <v>1194.56</v>
      </c>
      <c r="W29" s="24">
        <v>613.75</v>
      </c>
      <c r="X29" s="24">
        <v>157.32</v>
      </c>
      <c r="Y29" s="24">
        <v>288.55</v>
      </c>
      <c r="Z29" s="24">
        <v>280.42</v>
      </c>
    </row>
    <row r="30" spans="1:27" x14ac:dyDescent="0.3">
      <c r="B30" s="2" t="s">
        <v>31</v>
      </c>
      <c r="C30" s="23">
        <v>-2.2000000000000002</v>
      </c>
      <c r="D30" s="23">
        <v>-3.3</v>
      </c>
      <c r="E30" s="23">
        <v>-1.2</v>
      </c>
      <c r="F30" s="23">
        <v>-7.1</v>
      </c>
      <c r="G30" s="27">
        <v>-2.8</v>
      </c>
      <c r="H30" s="28">
        <v>0</v>
      </c>
      <c r="I30" s="25">
        <v>0</v>
      </c>
      <c r="J30" s="28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</row>
    <row r="31" spans="1:27" ht="12" x14ac:dyDescent="0.3">
      <c r="B31" s="6" t="s">
        <v>32</v>
      </c>
      <c r="C31" s="21">
        <v>1630.1</v>
      </c>
      <c r="D31" s="21">
        <v>2348.6999999999998</v>
      </c>
      <c r="E31" s="21">
        <v>3278.9000000000005</v>
      </c>
      <c r="F31" s="21">
        <v>3249.2</v>
      </c>
      <c r="G31" s="21">
        <v>4348.8999999999996</v>
      </c>
      <c r="H31" s="21">
        <v>5386.8</v>
      </c>
      <c r="I31" s="22">
        <v>5837.9999999999982</v>
      </c>
      <c r="J31" s="21">
        <v>5093.1000000000004</v>
      </c>
      <c r="K31" s="21">
        <v>4473.3999999999996</v>
      </c>
      <c r="L31" s="21">
        <v>3167.3999999999996</v>
      </c>
      <c r="M31" s="21">
        <v>4668.2</v>
      </c>
      <c r="N31" s="21">
        <v>4312.38</v>
      </c>
      <c r="O31" s="22">
        <v>6901.46</v>
      </c>
      <c r="P31" s="22">
        <v>7301.4</v>
      </c>
      <c r="Q31" s="22">
        <v>5220</v>
      </c>
      <c r="R31" s="22">
        <v>539.87</v>
      </c>
      <c r="S31" s="22">
        <v>2477.9</v>
      </c>
      <c r="T31" s="22">
        <v>2524.598869196655</v>
      </c>
      <c r="U31" s="22">
        <v>7301.4</v>
      </c>
      <c r="V31" s="22">
        <v>9871.9</v>
      </c>
      <c r="W31" s="22">
        <v>9796.0300000000007</v>
      </c>
      <c r="X31" s="22">
        <v>406.48</v>
      </c>
      <c r="Y31" s="22">
        <v>2477.9</v>
      </c>
      <c r="Z31" s="22">
        <v>3235.9</v>
      </c>
    </row>
    <row r="32" spans="1:27" x14ac:dyDescent="0.3">
      <c r="B32" s="2" t="s">
        <v>33</v>
      </c>
      <c r="C32" s="23">
        <v>1304.0999999999999</v>
      </c>
      <c r="D32" s="23">
        <v>1878.96</v>
      </c>
      <c r="E32" s="23">
        <v>2623.1200000000003</v>
      </c>
      <c r="F32" s="23">
        <v>2599.4</v>
      </c>
      <c r="G32" s="23">
        <v>3045.9</v>
      </c>
      <c r="H32" s="23">
        <v>3232.1</v>
      </c>
      <c r="I32" s="24">
        <v>4670.3999999999987</v>
      </c>
      <c r="J32" s="23">
        <v>4074.4800000000005</v>
      </c>
      <c r="K32" s="23">
        <v>3578.72</v>
      </c>
      <c r="L32" s="24">
        <v>2217.1999999999998</v>
      </c>
      <c r="M32" s="24">
        <v>3267.6</v>
      </c>
      <c r="N32" s="24">
        <v>3018.68</v>
      </c>
      <c r="O32" s="23">
        <v>4140.96</v>
      </c>
      <c r="P32" s="23">
        <v>5111</v>
      </c>
      <c r="Q32" s="23">
        <v>3654</v>
      </c>
      <c r="R32" s="23">
        <v>377.9</v>
      </c>
      <c r="S32" s="23">
        <v>1734.5</v>
      </c>
      <c r="T32" s="23">
        <v>1640.9892649778258</v>
      </c>
      <c r="U32" s="23">
        <v>5111</v>
      </c>
      <c r="V32" s="23">
        <v>6910.33</v>
      </c>
      <c r="W32" s="23">
        <v>6857.13</v>
      </c>
      <c r="X32" s="23">
        <v>284.48</v>
      </c>
      <c r="Y32" s="23">
        <v>1734.5</v>
      </c>
      <c r="Z32" s="23">
        <v>2103.3000000000002</v>
      </c>
    </row>
    <row r="33" spans="1:26" x14ac:dyDescent="0.3">
      <c r="B33" s="2" t="s">
        <v>34</v>
      </c>
      <c r="C33" s="23">
        <v>326</v>
      </c>
      <c r="D33" s="23">
        <v>469.74</v>
      </c>
      <c r="E33" s="23">
        <v>655.78000000000009</v>
      </c>
      <c r="F33" s="23">
        <v>649.79999999999995</v>
      </c>
      <c r="G33" s="23">
        <v>1303</v>
      </c>
      <c r="H33" s="23">
        <v>2154.6999999999998</v>
      </c>
      <c r="I33" s="37">
        <v>1167.5999999999997</v>
      </c>
      <c r="J33" s="23">
        <v>1018.6200000000001</v>
      </c>
      <c r="K33" s="23">
        <v>894.68</v>
      </c>
      <c r="L33" s="37">
        <v>950.2</v>
      </c>
      <c r="M33" s="37">
        <v>1400.6</v>
      </c>
      <c r="N33" s="37">
        <v>1293.7</v>
      </c>
      <c r="O33" s="37">
        <v>2760.5</v>
      </c>
      <c r="P33" s="37">
        <v>2190.4</v>
      </c>
      <c r="Q33" s="37">
        <v>1566</v>
      </c>
      <c r="R33" s="37">
        <v>161.97</v>
      </c>
      <c r="S33" s="37">
        <v>743.4</v>
      </c>
      <c r="T33" s="37">
        <v>883.60960421882919</v>
      </c>
      <c r="U33" s="37">
        <v>2190.4</v>
      </c>
      <c r="V33" s="37">
        <v>2961.57</v>
      </c>
      <c r="W33" s="37">
        <v>2938.9</v>
      </c>
      <c r="X33" s="37">
        <v>122</v>
      </c>
      <c r="Y33" s="37">
        <v>743.4</v>
      </c>
      <c r="Z33" s="37">
        <v>1132.5999999999999</v>
      </c>
    </row>
    <row r="34" spans="1:26" ht="12.75" hidden="1" customHeight="1" x14ac:dyDescent="0.3">
      <c r="B34" s="2" t="s">
        <v>35</v>
      </c>
      <c r="C34" s="27">
        <v>326</v>
      </c>
      <c r="D34" s="27">
        <v>118.7</v>
      </c>
      <c r="E34" s="27">
        <v>118.7</v>
      </c>
      <c r="F34" s="27">
        <v>118.7</v>
      </c>
      <c r="G34" s="27">
        <v>0</v>
      </c>
      <c r="H34" s="27"/>
      <c r="I34" s="25">
        <v>0</v>
      </c>
      <c r="J34" s="23">
        <v>118.7</v>
      </c>
      <c r="K34" s="23"/>
      <c r="L34" s="25"/>
      <c r="M34" s="25"/>
      <c r="N34" s="25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.75" hidden="1" customHeight="1" x14ac:dyDescent="0.3">
      <c r="A35" s="4"/>
      <c r="B35" s="29" t="s">
        <v>36</v>
      </c>
      <c r="C35" s="30">
        <v>1376</v>
      </c>
      <c r="D35" s="28">
        <v>0</v>
      </c>
      <c r="E35" s="21">
        <v>653.29999999999995</v>
      </c>
      <c r="F35" s="21">
        <v>781.8</v>
      </c>
      <c r="G35" s="28">
        <v>0</v>
      </c>
      <c r="H35" s="28">
        <v>0</v>
      </c>
      <c r="I35" s="25">
        <v>0</v>
      </c>
      <c r="J35" s="23">
        <v>0</v>
      </c>
      <c r="K35" s="38"/>
      <c r="L35" s="25"/>
      <c r="M35" s="25"/>
      <c r="N35" s="25">
        <v>0</v>
      </c>
      <c r="O35" s="25"/>
      <c r="P35" s="25"/>
      <c r="Q35" s="25">
        <v>0</v>
      </c>
      <c r="R35" s="25"/>
      <c r="S35" s="25"/>
      <c r="T35" s="25"/>
      <c r="U35" s="25"/>
      <c r="V35" s="25"/>
      <c r="W35" s="25"/>
      <c r="X35" s="25"/>
      <c r="Y35" s="25"/>
      <c r="Z35" s="25"/>
    </row>
    <row r="36" spans="1:26" s="4" customFormat="1" ht="12.75" hidden="1" customHeight="1" x14ac:dyDescent="0.3">
      <c r="A36" s="16"/>
      <c r="B36" s="33" t="s">
        <v>37</v>
      </c>
      <c r="C36" s="30">
        <v>779</v>
      </c>
      <c r="D36" s="30">
        <v>172.5</v>
      </c>
      <c r="E36" s="28">
        <v>0</v>
      </c>
      <c r="F36" s="28">
        <v>0</v>
      </c>
      <c r="G36" s="28">
        <v>0</v>
      </c>
      <c r="H36" s="39">
        <v>0</v>
      </c>
      <c r="I36" s="25">
        <v>0</v>
      </c>
      <c r="J36" s="39">
        <v>0</v>
      </c>
      <c r="K36" s="39"/>
      <c r="L36" s="25"/>
      <c r="M36" s="25"/>
      <c r="N36" s="25">
        <v>0</v>
      </c>
      <c r="O36" s="25"/>
      <c r="P36" s="25"/>
      <c r="Q36" s="25">
        <v>0</v>
      </c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3">
      <c r="A37" s="10"/>
      <c r="B37" s="41" t="s">
        <v>38</v>
      </c>
      <c r="C37" s="42">
        <v>7551.7999999999993</v>
      </c>
      <c r="D37" s="42">
        <v>6687.5999999999995</v>
      </c>
      <c r="E37" s="42">
        <v>8092.7000000000007</v>
      </c>
      <c r="F37" s="42">
        <v>9370.5999999999985</v>
      </c>
      <c r="G37" s="42">
        <v>10943.9</v>
      </c>
      <c r="H37" s="42">
        <v>12505.1</v>
      </c>
      <c r="I37" s="40">
        <v>14489.8</v>
      </c>
      <c r="J37" s="42">
        <v>13496.1</v>
      </c>
      <c r="K37" s="42">
        <v>13572.4</v>
      </c>
      <c r="L37" s="40">
        <v>13319.67</v>
      </c>
      <c r="M37" s="40">
        <v>16134.2</v>
      </c>
      <c r="N37" s="40">
        <v>17852.48</v>
      </c>
      <c r="O37" s="31">
        <v>19397.7</v>
      </c>
      <c r="P37" s="31">
        <v>20130.7</v>
      </c>
      <c r="Q37" s="31">
        <v>23373.64</v>
      </c>
      <c r="R37" s="31">
        <f>R31+R23</f>
        <v>1891.8600000000001</v>
      </c>
      <c r="S37" s="31">
        <v>10066.953599999999</v>
      </c>
      <c r="T37" s="31">
        <v>14084.36815923309</v>
      </c>
      <c r="U37" s="31">
        <v>20130.7</v>
      </c>
      <c r="V37" s="31">
        <v>24390.019999999997</v>
      </c>
      <c r="W37" s="31">
        <v>24567.13</v>
      </c>
      <c r="X37" s="31">
        <v>4236.82</v>
      </c>
      <c r="Y37" s="31">
        <v>10066.953599999999</v>
      </c>
      <c r="Z37" s="31">
        <v>10152.82</v>
      </c>
    </row>
    <row r="38" spans="1:26" ht="12.75" customHeight="1" x14ac:dyDescent="0.3">
      <c r="A38" s="4"/>
      <c r="B38" s="29"/>
      <c r="C38" s="30"/>
      <c r="D38" s="30"/>
      <c r="E38" s="30"/>
      <c r="F38" s="30"/>
      <c r="G38" s="30"/>
      <c r="H38" s="30"/>
      <c r="I38" s="31"/>
      <c r="J38" s="30"/>
      <c r="K38" s="30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3.5" customHeight="1" x14ac:dyDescent="0.3">
      <c r="A39" s="16"/>
      <c r="B39" s="33" t="s">
        <v>39</v>
      </c>
      <c r="C39" s="34">
        <v>-478.5</v>
      </c>
      <c r="D39" s="34">
        <v>-36.300000000000182</v>
      </c>
      <c r="E39" s="34">
        <v>186.30000000000072</v>
      </c>
      <c r="F39" s="34">
        <v>-65.699999999998909</v>
      </c>
      <c r="G39" s="34">
        <v>-1377.9</v>
      </c>
      <c r="H39" s="34">
        <v>-2672.4</v>
      </c>
      <c r="I39" s="1">
        <v>-2992.1999999999989</v>
      </c>
      <c r="J39" s="21">
        <v>-2532.6000000000004</v>
      </c>
      <c r="K39" s="21">
        <v>-3086.9000000000015</v>
      </c>
      <c r="L39" s="21">
        <v>-1794.6400000000012</v>
      </c>
      <c r="M39" s="21">
        <v>-2048.4000000000015</v>
      </c>
      <c r="N39" s="34">
        <v>-4171.9799999999996</v>
      </c>
      <c r="O39" s="35">
        <v>-7304.4000000000015</v>
      </c>
      <c r="P39" s="35">
        <v>-6270.2999999999993</v>
      </c>
      <c r="Q39" s="35">
        <f>Q22-Q37</f>
        <v>-5984.5399999999972</v>
      </c>
      <c r="R39" s="35">
        <f>R22-R37</f>
        <v>895.4399999999996</v>
      </c>
      <c r="S39" s="35">
        <v>-2078.0975999999991</v>
      </c>
      <c r="T39" s="35">
        <v>-637.76815923309005</v>
      </c>
      <c r="U39" s="35">
        <v>-6270.2999999999993</v>
      </c>
      <c r="V39" s="35">
        <v>-5851.8100000000013</v>
      </c>
      <c r="W39" s="35">
        <v>-4984.9299999999967</v>
      </c>
      <c r="X39" s="35">
        <v>-1402.02</v>
      </c>
      <c r="Y39" s="35">
        <v>-2078.0975999999991</v>
      </c>
      <c r="Z39" s="35">
        <v>-2858.3199999999997</v>
      </c>
    </row>
    <row r="40" spans="1:26" ht="17.25" customHeight="1" x14ac:dyDescent="0.3">
      <c r="B40" s="6" t="s">
        <v>40</v>
      </c>
      <c r="C40" s="23"/>
      <c r="D40" s="23"/>
      <c r="E40" s="43"/>
      <c r="F40" s="43"/>
      <c r="G40" s="23"/>
      <c r="H40" s="23"/>
      <c r="I40" s="10"/>
      <c r="J40" s="10"/>
      <c r="K40" s="10"/>
      <c r="L40" s="10"/>
      <c r="M40" s="1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" x14ac:dyDescent="0.3">
      <c r="B41" s="6" t="s">
        <v>41</v>
      </c>
      <c r="C41" s="21">
        <v>-384.7</v>
      </c>
      <c r="D41" s="21">
        <v>-82.1</v>
      </c>
      <c r="E41" s="21">
        <v>-84.8</v>
      </c>
      <c r="F41" s="21">
        <v>25.700000000000003</v>
      </c>
      <c r="G41" s="21">
        <v>161.30000000000001</v>
      </c>
      <c r="H41" s="21">
        <v>343.5</v>
      </c>
      <c r="I41" s="22">
        <f>SUM(I42:I45)</f>
        <v>421.8</v>
      </c>
      <c r="J41" s="22">
        <f>SUM(J42:J45)</f>
        <v>521</v>
      </c>
      <c r="K41" s="22">
        <f>SUM(K42:K45)</f>
        <v>1448.9</v>
      </c>
      <c r="L41" s="22">
        <v>878.1</v>
      </c>
      <c r="M41" s="22">
        <v>3596.3</v>
      </c>
      <c r="N41" s="22">
        <v>2333.8999999999996</v>
      </c>
      <c r="O41" s="8">
        <v>3619.4000000000005</v>
      </c>
      <c r="P41" s="8">
        <v>3669.2999999999997</v>
      </c>
      <c r="Q41" s="8">
        <v>3744.6</v>
      </c>
      <c r="R41" s="8">
        <f t="shared" ref="R41:S41" si="0">SUM(R42:R45)</f>
        <v>-72.7</v>
      </c>
      <c r="S41" s="8">
        <f t="shared" si="0"/>
        <v>-185.9</v>
      </c>
      <c r="T41" s="8">
        <v>-219.63921369979212</v>
      </c>
      <c r="U41" s="8">
        <v>3669.2999999999997</v>
      </c>
      <c r="V41" s="8">
        <v>3219.5</v>
      </c>
      <c r="W41" s="8">
        <v>3519.2</v>
      </c>
      <c r="X41" s="8">
        <v>228.59999999999997</v>
      </c>
      <c r="Y41" s="8">
        <v>-185.9</v>
      </c>
      <c r="Z41" s="8">
        <v>196.6</v>
      </c>
    </row>
    <row r="42" spans="1:26" x14ac:dyDescent="0.3">
      <c r="B42" s="2" t="s">
        <v>42</v>
      </c>
      <c r="C42" s="27">
        <v>-324.89999999999998</v>
      </c>
      <c r="D42" s="27">
        <v>-30</v>
      </c>
      <c r="E42" s="27">
        <v>-27.6</v>
      </c>
      <c r="F42" s="27">
        <v>88.9</v>
      </c>
      <c r="G42" s="27">
        <v>214.8</v>
      </c>
      <c r="H42" s="27">
        <v>395.1</v>
      </c>
      <c r="I42" s="26">
        <v>421.8</v>
      </c>
      <c r="J42" s="24">
        <v>567.70000000000005</v>
      </c>
      <c r="K42" s="24">
        <v>803.6</v>
      </c>
      <c r="L42" s="26">
        <v>576.1</v>
      </c>
      <c r="M42" s="26">
        <v>527.70000000000005</v>
      </c>
      <c r="N42" s="26">
        <v>968</v>
      </c>
      <c r="O42" s="24">
        <v>1154.9000000000001</v>
      </c>
      <c r="P42" s="24">
        <v>1108.3</v>
      </c>
      <c r="Q42" s="24">
        <v>708.1</v>
      </c>
      <c r="R42" s="24">
        <v>-72.7</v>
      </c>
      <c r="S42" s="24">
        <v>-185.9</v>
      </c>
      <c r="T42" s="24">
        <v>-111.53921369979213</v>
      </c>
      <c r="U42" s="24">
        <v>1108.3</v>
      </c>
      <c r="V42" s="24">
        <v>834.5</v>
      </c>
      <c r="W42" s="24">
        <v>515.79999999999995</v>
      </c>
      <c r="X42" s="24">
        <v>-82.3</v>
      </c>
      <c r="Y42" s="24">
        <v>-185.9</v>
      </c>
      <c r="Z42" s="24">
        <v>-17.399999999999999</v>
      </c>
    </row>
    <row r="43" spans="1:26" x14ac:dyDescent="0.3">
      <c r="B43" s="2" t="s">
        <v>43</v>
      </c>
      <c r="C43" s="27">
        <v>-18.100000000000001</v>
      </c>
      <c r="D43" s="27">
        <v>-18.3</v>
      </c>
      <c r="E43" s="27">
        <v>-19.399999999999999</v>
      </c>
      <c r="F43" s="27">
        <v>-19.399999999999999</v>
      </c>
      <c r="G43" s="27">
        <v>-16.7</v>
      </c>
      <c r="H43" s="27">
        <v>-14.2</v>
      </c>
      <c r="I43" s="25">
        <v>0</v>
      </c>
      <c r="J43" s="26">
        <v>0</v>
      </c>
      <c r="K43" s="26">
        <v>686.8</v>
      </c>
      <c r="L43" s="26">
        <v>346.9</v>
      </c>
      <c r="M43" s="26">
        <v>546.4</v>
      </c>
      <c r="N43" s="26">
        <v>36.799999999999997</v>
      </c>
      <c r="O43" s="26">
        <v>-876.3</v>
      </c>
      <c r="P43" s="26">
        <v>-862.7</v>
      </c>
      <c r="Q43" s="26">
        <v>-19.7</v>
      </c>
      <c r="R43" s="26">
        <v>0</v>
      </c>
      <c r="S43" s="25">
        <v>0</v>
      </c>
      <c r="T43" s="26">
        <v>-3</v>
      </c>
      <c r="U43" s="26">
        <v>-862.7</v>
      </c>
      <c r="V43" s="26">
        <v>-29</v>
      </c>
      <c r="W43" s="26">
        <v>-15.3</v>
      </c>
      <c r="X43" s="25">
        <v>0</v>
      </c>
      <c r="Y43" s="25">
        <v>0</v>
      </c>
      <c r="Z43" s="26">
        <v>-9.1</v>
      </c>
    </row>
    <row r="44" spans="1:26" x14ac:dyDescent="0.3">
      <c r="B44" s="2" t="s">
        <v>44</v>
      </c>
      <c r="C44" s="27">
        <v>-41.7</v>
      </c>
      <c r="D44" s="27">
        <v>-33.799999999999997</v>
      </c>
      <c r="E44" s="27">
        <v>-37.799999999999997</v>
      </c>
      <c r="F44" s="27">
        <v>-43.8</v>
      </c>
      <c r="G44" s="27">
        <v>-36.799999999999997</v>
      </c>
      <c r="H44" s="27">
        <v>-37.4</v>
      </c>
      <c r="I44" s="25">
        <v>0</v>
      </c>
      <c r="J44" s="26">
        <v>-46.7</v>
      </c>
      <c r="K44" s="26">
        <v>-41.5</v>
      </c>
      <c r="L44" s="26">
        <v>-44.9</v>
      </c>
      <c r="M44" s="26">
        <v>850</v>
      </c>
      <c r="N44" s="26">
        <v>1329.1</v>
      </c>
      <c r="O44" s="26">
        <v>3340.8</v>
      </c>
      <c r="P44" s="26">
        <v>3423.7</v>
      </c>
      <c r="Q44" s="26">
        <v>3056.2</v>
      </c>
      <c r="R44" s="26">
        <v>0</v>
      </c>
      <c r="S44" s="25">
        <v>0</v>
      </c>
      <c r="T44" s="26">
        <v>-105.1</v>
      </c>
      <c r="U44" s="26">
        <v>3423.7</v>
      </c>
      <c r="V44" s="26">
        <v>2414</v>
      </c>
      <c r="W44" s="26">
        <v>3018.7</v>
      </c>
      <c r="X44" s="26">
        <v>310.89999999999998</v>
      </c>
      <c r="Y44" s="25">
        <v>0</v>
      </c>
      <c r="Z44" s="26">
        <v>223.1</v>
      </c>
    </row>
    <row r="45" spans="1:26" x14ac:dyDescent="0.3">
      <c r="B45" s="2" t="s">
        <v>45</v>
      </c>
      <c r="C45" s="27"/>
      <c r="D45" s="27"/>
      <c r="E45" s="44">
        <v>0</v>
      </c>
      <c r="F45" s="44">
        <v>0</v>
      </c>
      <c r="G45" s="44">
        <v>0</v>
      </c>
      <c r="H45" s="44">
        <v>0</v>
      </c>
      <c r="I45" s="25">
        <v>0</v>
      </c>
      <c r="J45" s="25">
        <v>0</v>
      </c>
      <c r="K45" s="25">
        <v>0</v>
      </c>
      <c r="L45" s="25">
        <v>0</v>
      </c>
      <c r="M45" s="26">
        <v>1672.2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</row>
    <row r="46" spans="1:26" ht="12" x14ac:dyDescent="0.3">
      <c r="B46" s="6" t="s">
        <v>46</v>
      </c>
      <c r="C46" s="21">
        <v>863.19999999999993</v>
      </c>
      <c r="D46" s="21">
        <v>118.40000000000003</v>
      </c>
      <c r="E46" s="21">
        <v>-101.5</v>
      </c>
      <c r="F46" s="21">
        <v>40.000000000000057</v>
      </c>
      <c r="G46" s="21">
        <v>1216.5989999999997</v>
      </c>
      <c r="H46" s="21">
        <v>2328.9</v>
      </c>
      <c r="I46" s="22">
        <f>SUM(I47+I51+I52)</f>
        <v>2570.4</v>
      </c>
      <c r="J46" s="22">
        <f>SUM(J47+J51+J52)</f>
        <v>2011.6</v>
      </c>
      <c r="K46" s="22">
        <f>SUM(K47+K51+K52)</f>
        <v>1637.9999999999998</v>
      </c>
      <c r="L46" s="22">
        <v>916.6</v>
      </c>
      <c r="M46" s="22">
        <v>-1547.8999999999999</v>
      </c>
      <c r="N46" s="22">
        <v>1838.1</v>
      </c>
      <c r="O46" s="31">
        <v>3685.02</v>
      </c>
      <c r="P46" s="31">
        <v>2600.9999999999991</v>
      </c>
      <c r="Q46" s="31">
        <v>2239.9</v>
      </c>
      <c r="R46" s="31">
        <f t="shared" ref="R46:S46" si="1">SUM(R47+R51+R52)</f>
        <v>-822.68000000000006</v>
      </c>
      <c r="S46" s="31">
        <f t="shared" si="1"/>
        <v>2264</v>
      </c>
      <c r="T46" s="31">
        <v>857.39999999999986</v>
      </c>
      <c r="U46" s="31">
        <v>2600.9999999999991</v>
      </c>
      <c r="V46" s="31">
        <v>2632.3</v>
      </c>
      <c r="W46" s="31">
        <v>1465.7</v>
      </c>
      <c r="X46" s="31">
        <v>1173.4000000000001</v>
      </c>
      <c r="Y46" s="31">
        <v>2264</v>
      </c>
      <c r="Z46" s="31">
        <v>2661.7</v>
      </c>
    </row>
    <row r="47" spans="1:26" x14ac:dyDescent="0.3">
      <c r="B47" s="2" t="s">
        <v>47</v>
      </c>
      <c r="C47" s="27">
        <v>-116.7</v>
      </c>
      <c r="D47" s="23">
        <v>-144.39999999999998</v>
      </c>
      <c r="E47" s="23">
        <v>-324.5</v>
      </c>
      <c r="F47" s="23">
        <v>-506.2</v>
      </c>
      <c r="G47" s="23">
        <v>3521.9</v>
      </c>
      <c r="H47" s="23">
        <v>2384.1</v>
      </c>
      <c r="I47" s="24">
        <f>SUM(I48+I49+I50)</f>
        <v>3481.3</v>
      </c>
      <c r="J47" s="24">
        <v>2372</v>
      </c>
      <c r="K47" s="24">
        <v>2063.1</v>
      </c>
      <c r="L47" s="24">
        <v>1439.9</v>
      </c>
      <c r="M47" s="24">
        <v>-1748.5</v>
      </c>
      <c r="N47" s="26">
        <v>-630.5</v>
      </c>
      <c r="O47" s="26">
        <v>3359.29</v>
      </c>
      <c r="P47" s="26">
        <v>2832.8999999999987</v>
      </c>
      <c r="Q47" s="26">
        <v>0</v>
      </c>
      <c r="R47" s="26">
        <v>1147.22</v>
      </c>
      <c r="S47" s="26">
        <v>1146.92</v>
      </c>
      <c r="T47" s="26">
        <v>1846.6</v>
      </c>
      <c r="U47" s="26">
        <v>2832.8999999999987</v>
      </c>
      <c r="V47" s="26">
        <v>1885</v>
      </c>
      <c r="W47" s="26"/>
      <c r="X47" s="26">
        <v>864.4</v>
      </c>
      <c r="Y47" s="26">
        <v>1146.92</v>
      </c>
      <c r="Z47" s="26">
        <v>2067.1</v>
      </c>
    </row>
    <row r="48" spans="1:26" x14ac:dyDescent="0.3">
      <c r="B48" s="2" t="s">
        <v>48</v>
      </c>
      <c r="C48" s="27">
        <v>-627.79999999999995</v>
      </c>
      <c r="D48" s="23">
        <v>1005.1</v>
      </c>
      <c r="E48" s="23">
        <v>-363.4</v>
      </c>
      <c r="F48" s="23">
        <v>-883.3</v>
      </c>
      <c r="G48" s="23">
        <v>1935</v>
      </c>
      <c r="H48" s="23">
        <v>-65.7</v>
      </c>
      <c r="I48" s="24">
        <v>1869</v>
      </c>
      <c r="J48" s="24">
        <v>23.9</v>
      </c>
      <c r="K48" s="24">
        <v>1750</v>
      </c>
      <c r="L48" s="24">
        <v>-430.3</v>
      </c>
      <c r="M48" s="24">
        <v>-1760.8999999999999</v>
      </c>
      <c r="N48" s="26">
        <v>-787.7</v>
      </c>
      <c r="O48" s="26">
        <v>427.24</v>
      </c>
      <c r="P48" s="26">
        <v>655.7</v>
      </c>
      <c r="Q48" s="26">
        <v>0</v>
      </c>
      <c r="R48" s="26">
        <v>2.4</v>
      </c>
      <c r="S48" s="26">
        <v>2.4</v>
      </c>
      <c r="T48" s="26">
        <v>-337.4</v>
      </c>
      <c r="U48" s="26">
        <v>655.7</v>
      </c>
      <c r="V48" s="26">
        <v>-272</v>
      </c>
      <c r="W48" s="26"/>
      <c r="X48" s="26">
        <v>-129</v>
      </c>
      <c r="Y48" s="26">
        <v>2.4</v>
      </c>
      <c r="Z48" s="26">
        <v>-17.899999999999999</v>
      </c>
    </row>
    <row r="49" spans="1:27" x14ac:dyDescent="0.3">
      <c r="B49" s="2" t="s">
        <v>49</v>
      </c>
      <c r="C49" s="27">
        <v>454</v>
      </c>
      <c r="D49" s="23">
        <v>-1149.5</v>
      </c>
      <c r="E49" s="23">
        <v>-32</v>
      </c>
      <c r="F49" s="23">
        <v>79.400000000000006</v>
      </c>
      <c r="G49" s="23">
        <v>1244</v>
      </c>
      <c r="H49" s="23">
        <v>2185.6999999999998</v>
      </c>
      <c r="I49" s="24">
        <v>-37.4</v>
      </c>
      <c r="J49" s="24">
        <v>1844.2</v>
      </c>
      <c r="K49" s="24">
        <v>198.7</v>
      </c>
      <c r="L49" s="24">
        <v>889.9</v>
      </c>
      <c r="M49" s="24">
        <v>-741.19999999999993</v>
      </c>
      <c r="N49" s="26">
        <v>-1099.2</v>
      </c>
      <c r="O49" s="26">
        <v>2239.38</v>
      </c>
      <c r="P49" s="26">
        <v>2065.2999999999993</v>
      </c>
      <c r="Q49" s="26">
        <v>0</v>
      </c>
      <c r="R49" s="26">
        <v>1139.6199999999999</v>
      </c>
      <c r="S49" s="26">
        <v>1139.6199999999999</v>
      </c>
      <c r="T49" s="26">
        <v>1834</v>
      </c>
      <c r="U49" s="26">
        <v>2065.2999999999993</v>
      </c>
      <c r="V49" s="26">
        <v>1866.9</v>
      </c>
      <c r="W49" s="26"/>
      <c r="X49" s="26">
        <v>795.4</v>
      </c>
      <c r="Y49" s="26">
        <v>1139.6199999999999</v>
      </c>
      <c r="Z49" s="26">
        <v>1273.2</v>
      </c>
    </row>
    <row r="50" spans="1:27" x14ac:dyDescent="0.3">
      <c r="B50" s="2" t="s">
        <v>50</v>
      </c>
      <c r="C50" s="27">
        <v>57.1</v>
      </c>
      <c r="D50" s="44">
        <v>0</v>
      </c>
      <c r="E50" s="23">
        <v>70.900000000000006</v>
      </c>
      <c r="F50" s="23">
        <v>297.7</v>
      </c>
      <c r="G50" s="23">
        <v>342.9</v>
      </c>
      <c r="H50" s="23">
        <v>264.10000000000002</v>
      </c>
      <c r="I50" s="24">
        <v>1649.7</v>
      </c>
      <c r="J50" s="24">
        <v>503.9</v>
      </c>
      <c r="K50" s="24">
        <v>114.4</v>
      </c>
      <c r="L50" s="24">
        <v>980.3</v>
      </c>
      <c r="M50" s="24">
        <v>753.59999999999991</v>
      </c>
      <c r="N50" s="26">
        <v>1256.4000000000001</v>
      </c>
      <c r="O50" s="26">
        <v>692.67000000000007</v>
      </c>
      <c r="P50" s="26">
        <v>111.89999999999964</v>
      </c>
      <c r="Q50" s="26">
        <v>0</v>
      </c>
      <c r="R50" s="26">
        <v>5.2</v>
      </c>
      <c r="S50" s="26">
        <v>4.9000000000000004</v>
      </c>
      <c r="T50" s="26">
        <v>350</v>
      </c>
      <c r="U50" s="26">
        <v>111.89999999999964</v>
      </c>
      <c r="V50" s="26">
        <v>290.10000000000002</v>
      </c>
      <c r="W50" s="26"/>
      <c r="X50" s="26">
        <v>198</v>
      </c>
      <c r="Y50" s="26">
        <v>4.9000000000000004</v>
      </c>
      <c r="Z50" s="26">
        <v>811.8</v>
      </c>
    </row>
    <row r="51" spans="1:27" x14ac:dyDescent="0.3">
      <c r="B51" s="2" t="s">
        <v>51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5">
        <v>0</v>
      </c>
      <c r="J51" s="26">
        <v>200</v>
      </c>
      <c r="K51" s="26">
        <v>96.7</v>
      </c>
      <c r="L51" s="26">
        <v>-30.9</v>
      </c>
      <c r="M51" s="26">
        <v>-45.8</v>
      </c>
      <c r="N51" s="26">
        <v>206</v>
      </c>
      <c r="O51" s="26">
        <v>-54.670000000000009</v>
      </c>
      <c r="P51" s="26">
        <v>-26.699999999999989</v>
      </c>
      <c r="Q51" s="26">
        <v>0</v>
      </c>
      <c r="R51" s="26">
        <v>0</v>
      </c>
      <c r="S51" s="45">
        <v>0</v>
      </c>
      <c r="T51" s="45">
        <v>0</v>
      </c>
      <c r="U51" s="26">
        <v>-26.699999999999989</v>
      </c>
      <c r="V51" s="45">
        <v>0</v>
      </c>
      <c r="W51" s="26"/>
      <c r="X51" s="45">
        <v>0</v>
      </c>
      <c r="Y51" s="45">
        <v>0</v>
      </c>
      <c r="Z51" s="45">
        <v>0</v>
      </c>
    </row>
    <row r="52" spans="1:27" x14ac:dyDescent="0.3">
      <c r="B52" s="2" t="s">
        <v>52</v>
      </c>
      <c r="C52" s="23">
        <v>979.9</v>
      </c>
      <c r="D52" s="23">
        <v>262.8</v>
      </c>
      <c r="E52" s="23">
        <v>223</v>
      </c>
      <c r="F52" s="23">
        <v>546.20000000000005</v>
      </c>
      <c r="G52" s="23">
        <v>-2305.3000000000002</v>
      </c>
      <c r="H52" s="23">
        <v>-55.2</v>
      </c>
      <c r="I52" s="24">
        <f>+I54+I55</f>
        <v>-910.9</v>
      </c>
      <c r="J52" s="24">
        <f>+J54+J55</f>
        <v>-560.4</v>
      </c>
      <c r="K52" s="24">
        <f>+K54+K55</f>
        <v>-521.79999999999995</v>
      </c>
      <c r="L52" s="24">
        <v>-492.4</v>
      </c>
      <c r="M52" s="24">
        <v>246.4</v>
      </c>
      <c r="N52" s="24">
        <v>2262.6</v>
      </c>
      <c r="O52" s="26">
        <v>380.4</v>
      </c>
      <c r="P52" s="26">
        <v>-205.2</v>
      </c>
      <c r="Q52" s="26">
        <v>0</v>
      </c>
      <c r="R52" s="26">
        <f>R55+R54</f>
        <v>-1969.9</v>
      </c>
      <c r="S52" s="26">
        <f t="shared" ref="S52" si="2">S55+S54</f>
        <v>1117.08</v>
      </c>
      <c r="T52" s="26">
        <v>-989.2</v>
      </c>
      <c r="U52" s="26">
        <v>-205.2</v>
      </c>
      <c r="V52" s="26">
        <v>747.30000000000007</v>
      </c>
      <c r="W52" s="26"/>
      <c r="X52" s="26">
        <v>309</v>
      </c>
      <c r="Y52" s="26">
        <v>1117.08</v>
      </c>
      <c r="Z52" s="26">
        <v>594.59999999999991</v>
      </c>
    </row>
    <row r="53" spans="1:27" x14ac:dyDescent="0.3">
      <c r="B53" s="2" t="s">
        <v>53</v>
      </c>
      <c r="C53" s="23"/>
      <c r="D53" s="23"/>
      <c r="E53" s="23"/>
      <c r="F53" s="23"/>
      <c r="G53" s="23"/>
      <c r="H53" s="23"/>
      <c r="I53" s="24"/>
      <c r="J53" s="24"/>
      <c r="K53" s="24"/>
      <c r="L53" s="24"/>
      <c r="M53" s="24"/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/>
      <c r="X53" s="45">
        <v>0</v>
      </c>
      <c r="Y53" s="45">
        <v>0</v>
      </c>
      <c r="Z53" s="45">
        <v>0</v>
      </c>
    </row>
    <row r="54" spans="1:27" x14ac:dyDescent="0.3">
      <c r="B54" s="2" t="s">
        <v>54</v>
      </c>
      <c r="C54" s="27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4">
        <v>0</v>
      </c>
      <c r="K54" s="24">
        <v>0</v>
      </c>
      <c r="L54" s="24">
        <v>0</v>
      </c>
      <c r="M54" s="24"/>
      <c r="N54" s="26">
        <v>0</v>
      </c>
      <c r="O54" s="26">
        <v>0</v>
      </c>
      <c r="P54" s="26">
        <v>0</v>
      </c>
      <c r="Q54" s="26">
        <v>0</v>
      </c>
      <c r="R54" s="26">
        <v>-1317</v>
      </c>
      <c r="S54" s="26">
        <v>-300.89999999999998</v>
      </c>
      <c r="T54" s="26">
        <v>-937.2</v>
      </c>
      <c r="U54" s="45">
        <v>0</v>
      </c>
      <c r="V54" s="26">
        <v>-355.6</v>
      </c>
      <c r="W54" s="26"/>
      <c r="X54" s="26">
        <v>-654.9</v>
      </c>
      <c r="Y54" s="26">
        <v>-300.89999999999998</v>
      </c>
      <c r="Z54" s="26">
        <v>-735.7</v>
      </c>
    </row>
    <row r="55" spans="1:27" ht="15" customHeight="1" x14ac:dyDescent="0.3">
      <c r="B55" s="2" t="s">
        <v>55</v>
      </c>
      <c r="C55" s="27">
        <v>979.9</v>
      </c>
      <c r="D55" s="27">
        <v>262.8</v>
      </c>
      <c r="E55" s="27">
        <v>223</v>
      </c>
      <c r="F55" s="27">
        <v>546.20000000000005</v>
      </c>
      <c r="G55" s="27">
        <v>-2305.3000000000002</v>
      </c>
      <c r="H55" s="27">
        <v>-55.2</v>
      </c>
      <c r="I55" s="26">
        <v>-910.9</v>
      </c>
      <c r="J55" s="37">
        <v>-560.4</v>
      </c>
      <c r="K55" s="26">
        <v>-521.79999999999995</v>
      </c>
      <c r="L55" s="26">
        <v>-492.4</v>
      </c>
      <c r="M55" s="26">
        <v>246.4</v>
      </c>
      <c r="N55" s="26">
        <v>2262.6</v>
      </c>
      <c r="O55" s="37">
        <v>380.4</v>
      </c>
      <c r="P55" s="37">
        <v>-205.2</v>
      </c>
      <c r="Q55" s="37">
        <v>0</v>
      </c>
      <c r="R55" s="37">
        <v>-652.9</v>
      </c>
      <c r="S55" s="37">
        <v>1417.98</v>
      </c>
      <c r="T55" s="37">
        <v>-52</v>
      </c>
      <c r="U55" s="37">
        <v>-205.2</v>
      </c>
      <c r="V55" s="37">
        <v>1102.9000000000001</v>
      </c>
      <c r="W55" s="37"/>
      <c r="X55" s="37">
        <v>963.9</v>
      </c>
      <c r="Y55" s="37">
        <v>1417.98</v>
      </c>
      <c r="Z55" s="37">
        <v>1330.3</v>
      </c>
    </row>
    <row r="56" spans="1:27" ht="13.5" customHeight="1" x14ac:dyDescent="0.3">
      <c r="A56" s="15"/>
      <c r="B56" s="46" t="s">
        <v>56</v>
      </c>
      <c r="C56" s="47">
        <v>478.49999999999994</v>
      </c>
      <c r="D56" s="47">
        <v>36.30000000000004</v>
      </c>
      <c r="E56" s="47">
        <v>-186.3</v>
      </c>
      <c r="F56" s="47">
        <v>65.70000000000006</v>
      </c>
      <c r="G56" s="47">
        <v>1377.8989999999997</v>
      </c>
      <c r="H56" s="47">
        <v>2672.4</v>
      </c>
      <c r="I56" s="36">
        <f>I41+I46</f>
        <v>2992.2000000000003</v>
      </c>
      <c r="J56" s="36">
        <f>J41+J46</f>
        <v>2532.6</v>
      </c>
      <c r="K56" s="36">
        <f>K41+K46</f>
        <v>3086.8999999999996</v>
      </c>
      <c r="L56" s="36">
        <v>1794.7</v>
      </c>
      <c r="M56" s="36">
        <v>2048.4000000000005</v>
      </c>
      <c r="N56" s="36">
        <v>4172</v>
      </c>
      <c r="O56" s="36">
        <v>7304.42</v>
      </c>
      <c r="P56" s="36">
        <v>6270.2999999999993</v>
      </c>
      <c r="Q56" s="36">
        <v>5984.5</v>
      </c>
      <c r="R56" s="36">
        <f>R46+R41</f>
        <v>-895.38000000000011</v>
      </c>
      <c r="S56" s="36">
        <v>2078.1</v>
      </c>
      <c r="T56" s="36">
        <v>637.76078630020777</v>
      </c>
      <c r="U56" s="36">
        <v>6270.2999999999993</v>
      </c>
      <c r="V56" s="36">
        <v>5851.8</v>
      </c>
      <c r="W56" s="36">
        <v>4984.8999999999996</v>
      </c>
      <c r="X56" s="36">
        <v>1402</v>
      </c>
      <c r="Y56" s="36">
        <v>2078.1</v>
      </c>
      <c r="Z56" s="36">
        <v>2858.2999999999997</v>
      </c>
    </row>
    <row r="57" spans="1:27" s="50" customFormat="1" ht="13.2" x14ac:dyDescent="0.3">
      <c r="A57" s="48" t="s">
        <v>57</v>
      </c>
      <c r="B57" s="74" t="s">
        <v>58</v>
      </c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75"/>
      <c r="N57" s="75"/>
      <c r="O57" s="75"/>
      <c r="P57" s="75"/>
      <c r="Q57" s="75"/>
      <c r="R57" s="49"/>
      <c r="S57" s="49"/>
      <c r="T57" s="49"/>
      <c r="U57" s="49"/>
      <c r="V57" s="49"/>
      <c r="W57" s="48"/>
      <c r="X57" s="48"/>
      <c r="Y57" s="48"/>
      <c r="Z57" s="48"/>
      <c r="AA57" s="48"/>
    </row>
    <row r="58" spans="1:27" s="50" customFormat="1" ht="13.2" x14ac:dyDescent="0.3">
      <c r="A58" s="48" t="s">
        <v>59</v>
      </c>
      <c r="B58" s="74" t="s">
        <v>72</v>
      </c>
      <c r="C58" s="74"/>
      <c r="D58" s="74"/>
      <c r="E58" s="74"/>
      <c r="F58" s="74"/>
      <c r="G58" s="74"/>
      <c r="H58" s="74"/>
      <c r="I58" s="74"/>
      <c r="J58" s="74"/>
      <c r="K58" s="74"/>
      <c r="L58" s="75"/>
      <c r="M58" s="75"/>
      <c r="N58" s="75"/>
      <c r="O58" s="75"/>
      <c r="P58" s="75"/>
      <c r="Q58" s="75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7" s="50" customFormat="1" ht="13.2" x14ac:dyDescent="0.3">
      <c r="A59" s="51" t="s">
        <v>60</v>
      </c>
      <c r="B59" s="74" t="s">
        <v>61</v>
      </c>
      <c r="C59" s="74"/>
      <c r="D59" s="74"/>
      <c r="E59" s="74"/>
      <c r="F59" s="74"/>
      <c r="G59" s="74"/>
      <c r="H59" s="74"/>
      <c r="I59" s="74"/>
      <c r="J59" s="74"/>
      <c r="K59" s="74"/>
      <c r="L59" s="75"/>
      <c r="M59" s="75"/>
      <c r="N59" s="75"/>
      <c r="O59" s="75"/>
      <c r="P59" s="75"/>
      <c r="Q59" s="75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27" s="50" customFormat="1" ht="13.2" x14ac:dyDescent="0.3">
      <c r="A60" s="48" t="s">
        <v>62</v>
      </c>
      <c r="B60" s="74" t="s">
        <v>63</v>
      </c>
      <c r="C60" s="74"/>
      <c r="D60" s="74"/>
      <c r="E60" s="74"/>
      <c r="F60" s="74"/>
      <c r="G60" s="74"/>
      <c r="H60" s="74"/>
      <c r="I60" s="74"/>
      <c r="J60" s="74"/>
      <c r="K60" s="74"/>
      <c r="L60" s="75"/>
      <c r="M60" s="75"/>
      <c r="N60" s="75"/>
      <c r="O60" s="75"/>
      <c r="P60" s="75"/>
      <c r="Q60" s="75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27" s="50" customFormat="1" ht="13.2" x14ac:dyDescent="0.3">
      <c r="A61" s="48" t="s">
        <v>64</v>
      </c>
      <c r="B61" s="74" t="s">
        <v>65</v>
      </c>
      <c r="C61" s="74"/>
      <c r="D61" s="74"/>
      <c r="E61" s="74"/>
      <c r="F61" s="74"/>
      <c r="G61" s="74"/>
      <c r="H61" s="74"/>
      <c r="I61" s="74"/>
      <c r="J61" s="74"/>
      <c r="K61" s="74"/>
      <c r="L61" s="75"/>
      <c r="M61" s="75"/>
      <c r="N61" s="75"/>
      <c r="O61" s="75"/>
      <c r="P61" s="75"/>
      <c r="Q61" s="75"/>
      <c r="R61" s="49"/>
      <c r="S61" s="49"/>
      <c r="T61" s="49"/>
      <c r="U61" s="49"/>
      <c r="V61" s="49"/>
      <c r="W61" s="48"/>
      <c r="X61" s="48"/>
      <c r="Y61" s="48"/>
      <c r="Z61" s="48"/>
      <c r="AA61" s="48"/>
    </row>
    <row r="62" spans="1:27" s="50" customFormat="1" ht="13.2" x14ac:dyDescent="0.3">
      <c r="A62" s="51" t="s">
        <v>66</v>
      </c>
      <c r="B62" s="74" t="s">
        <v>67</v>
      </c>
      <c r="C62" s="74"/>
      <c r="D62" s="74"/>
      <c r="E62" s="74"/>
      <c r="F62" s="74"/>
      <c r="G62" s="74"/>
      <c r="H62" s="74"/>
      <c r="I62" s="74"/>
      <c r="J62" s="74"/>
      <c r="K62" s="74"/>
      <c r="L62" s="75"/>
      <c r="M62" s="75"/>
      <c r="N62" s="75"/>
      <c r="O62" s="75"/>
      <c r="P62" s="75"/>
      <c r="Q62" s="75"/>
      <c r="R62" s="49"/>
      <c r="S62" s="49"/>
      <c r="T62" s="49"/>
      <c r="U62" s="49"/>
      <c r="V62" s="49"/>
      <c r="W62" s="48"/>
      <c r="X62" s="48"/>
      <c r="Y62" s="48"/>
      <c r="Z62" s="48"/>
      <c r="AA62" s="48"/>
    </row>
    <row r="63" spans="1:27" s="50" customFormat="1" ht="13.2" x14ac:dyDescent="0.3">
      <c r="A63" s="51" t="s">
        <v>68</v>
      </c>
      <c r="B63" s="74" t="s">
        <v>69</v>
      </c>
      <c r="C63" s="74"/>
      <c r="D63" s="74"/>
      <c r="E63" s="74"/>
      <c r="F63" s="74"/>
      <c r="G63" s="74"/>
      <c r="H63" s="74"/>
      <c r="I63" s="74"/>
      <c r="J63" s="74"/>
      <c r="K63" s="74"/>
      <c r="L63" s="75"/>
      <c r="M63" s="75"/>
      <c r="N63" s="75"/>
      <c r="O63" s="75"/>
      <c r="P63" s="75"/>
      <c r="Q63" s="75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27" s="50" customFormat="1" x14ac:dyDescent="0.3">
      <c r="A64" s="51" t="s">
        <v>66</v>
      </c>
      <c r="B64" s="71" t="s">
        <v>70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1:27" s="50" customFormat="1" x14ac:dyDescent="0.3">
      <c r="A65" s="51" t="s">
        <v>68</v>
      </c>
      <c r="B65" s="71" t="s">
        <v>71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48"/>
      <c r="S65" s="48"/>
      <c r="T65" s="48"/>
      <c r="U65" s="48"/>
      <c r="V65" s="48"/>
      <c r="W65" s="48"/>
      <c r="X65" s="48"/>
      <c r="Y65" s="48"/>
      <c r="Z65" s="48"/>
      <c r="AA65" s="48"/>
    </row>
    <row r="66" spans="1:27" s="50" customFormat="1" ht="14.25" customHeight="1" x14ac:dyDescent="0.3">
      <c r="A66" s="48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3"/>
      <c r="N66" s="53"/>
      <c r="O66" s="53"/>
      <c r="P66" s="53"/>
      <c r="Q66" s="63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7" s="50" customFormat="1" ht="16.5" customHeight="1" x14ac:dyDescent="0.3">
      <c r="A67" s="48"/>
      <c r="B67" s="54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70"/>
      <c r="Q67" s="70"/>
      <c r="R67" s="55"/>
      <c r="S67" s="59"/>
      <c r="T67" s="61"/>
      <c r="U67" s="55"/>
      <c r="V67" s="55"/>
      <c r="W67" s="56"/>
      <c r="X67" s="56"/>
      <c r="Y67" s="56"/>
      <c r="Z67" s="48"/>
      <c r="AA67" s="48"/>
    </row>
    <row r="68" spans="1:27" x14ac:dyDescent="0.3">
      <c r="B68" s="54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55"/>
      <c r="S68" s="59"/>
      <c r="T68" s="61"/>
      <c r="U68" s="55"/>
      <c r="V68" s="55"/>
      <c r="W68" s="56"/>
      <c r="X68" s="56"/>
      <c r="Y68" s="56"/>
    </row>
    <row r="69" spans="1:27" x14ac:dyDescent="0.3">
      <c r="B69" s="54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spans="1:27" x14ac:dyDescent="0.3">
      <c r="B70" s="5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W70" s="56"/>
      <c r="X70" s="56"/>
      <c r="Y70" s="56"/>
    </row>
    <row r="71" spans="1:27" x14ac:dyDescent="0.3">
      <c r="B71" s="54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55"/>
      <c r="P71" s="55"/>
      <c r="Q71" s="64"/>
      <c r="W71" s="56"/>
      <c r="X71" s="56"/>
      <c r="Y71" s="56"/>
    </row>
    <row r="72" spans="1:27" ht="12.6" x14ac:dyDescent="0.3">
      <c r="B72" s="54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70"/>
      <c r="Q72" s="70"/>
      <c r="W72" s="56"/>
      <c r="X72" s="56"/>
      <c r="Y72" s="56"/>
    </row>
    <row r="73" spans="1:27" x14ac:dyDescent="0.3">
      <c r="B73" s="5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W73" s="56"/>
      <c r="X73" s="56"/>
      <c r="Y73" s="56"/>
    </row>
    <row r="74" spans="1:27" x14ac:dyDescent="0.3">
      <c r="B74" s="5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W74" s="56"/>
      <c r="X74" s="56"/>
      <c r="Y74" s="56"/>
    </row>
    <row r="75" spans="1:27" x14ac:dyDescent="0.3">
      <c r="B75" s="5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W75" s="56"/>
      <c r="X75" s="56"/>
      <c r="Y75" s="56"/>
    </row>
    <row r="76" spans="1:27" x14ac:dyDescent="0.3">
      <c r="B76" s="5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W76" s="58"/>
      <c r="X76" s="58"/>
      <c r="Y76" s="58"/>
    </row>
  </sheetData>
  <protectedRanges>
    <protectedRange sqref="I33" name="Range1_3_1_1_1_1_1_1_3"/>
    <protectedRange sqref="O34 N33" name="Range1_3_1_1_1_1_1_1_8"/>
    <protectedRange sqref="R33:V33" name="Range1_3_1_1_1_1_1_1_4"/>
  </protectedRanges>
  <mergeCells count="23">
    <mergeCell ref="Y5:Z5"/>
    <mergeCell ref="B65:Q65"/>
    <mergeCell ref="A4:E4"/>
    <mergeCell ref="U5:V5"/>
    <mergeCell ref="B57:Q57"/>
    <mergeCell ref="B58:Q58"/>
    <mergeCell ref="B59:Q59"/>
    <mergeCell ref="B60:Q60"/>
    <mergeCell ref="B61:Q61"/>
    <mergeCell ref="B62:Q62"/>
    <mergeCell ref="B63:Q63"/>
    <mergeCell ref="B64:Q64"/>
    <mergeCell ref="Q5:T5"/>
    <mergeCell ref="C73:Q73"/>
    <mergeCell ref="C74:Q74"/>
    <mergeCell ref="C75:Q75"/>
    <mergeCell ref="C76:Q76"/>
    <mergeCell ref="C67:Q67"/>
    <mergeCell ref="C68:Q68"/>
    <mergeCell ref="C69:Y69"/>
    <mergeCell ref="C70:Q70"/>
    <mergeCell ref="C71:N71"/>
    <mergeCell ref="C72:Q72"/>
  </mergeCells>
  <pageMargins left="0.75" right="0.75" top="1" bottom="1" header="0.5" footer="0.5"/>
  <pageSetup scale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8.1</vt:lpstr>
      <vt:lpstr>'QEB Table 8.1'!Print_Area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2023-10-06T04:40:10Z</dcterms:modified>
</cp:coreProperties>
</file>