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2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4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Table 4.4'!$A$1:$L$78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<sst xmlns="http://schemas.openxmlformats.org/spreadsheetml/2006/main" count="749" uniqueCount="221">
  <si>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</si>
  <si>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</si>
  <si>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</si>
  <si>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</si>
  <si>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</si>
  <si>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</si>
  <si>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</si>
  <si>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</si>
  <si>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</si>
  <si>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</si>
  <si>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</si>
  <si>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</si>
  <si>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</si>
  <si>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</si>
  <si>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</si>
  <si>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 xml:space="preserve">TABLE 4.4: SUPERANNUATION FUNDS - LIABILITIES (a) </t>
  </si>
  <si>
    <t xml:space="preserve">Reflects member contributions with the superannuation funds, which are considered assets of the household sector.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</si>
  <si>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</si>
  <si>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</si>
  <si>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Deposits Excluded from Broad Money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</si>
  <si>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</si>
  <si>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</si>
  <si>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</si>
  <si>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</si>
  <si>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</si>
  <si>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</si>
  <si>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</si>
  <si>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</si>
  <si>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</si>
  <si>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</si>
  <si>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</si>
  <si>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</si>
  <si>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</si>
  <si>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</si>
  <si>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</si>
  <si>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</si>
  <si>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</si>
  <si>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</si>
  <si>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</si>
  <si>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</si>
  <si>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</si>
  <si>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</si>
  <si>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</si>
  <si>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</si>
  <si>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</si>
  <si>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</si>
  <si>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</si>
  <si>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</si>
  <si>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</si>
  <si>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</si>
  <si>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</si>
  <si>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</si>
  <si>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</si>
  <si>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</si>
  <si>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</si>
  <si>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</si>
  <si>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</si>
  <si>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</si>
  <si>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</si>
  <si>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</si>
  <si>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</si>
  <si>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</si>
  <si>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</si>
  <si>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</si>
  <si>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</si>
  <si>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</si>
  <si>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</si>
  <si>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</si>
  <si>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</si>
  <si>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</si>
  <si>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</si>
  <si>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</si>
  <si>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</si>
  <si>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</si>
  <si>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</si>
  <si>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</si>
  <si>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</si>
  <si>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</si>
  <si>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</si>
  <si>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</si>
  <si>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</si>
  <si>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</si>
  <si>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</si>
  <si>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</si>
  <si>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</si>
  <si>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</si>
  <si>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</si>
  <si>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</si>
  <si>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</si>
  <si>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</si>
  <si>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</si>
  <si>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</si>
  <si>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</si>
  <si>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</si>
  <si>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</si>
  <si>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</si>
  <si>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</si>
  <si>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</si>
  <si>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</si>
  <si>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</si>
  <si>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</si>
  <si>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</si>
  <si>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</si>
  <si>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</si>
  <si>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</si>
  <si>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</si>
  <si>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</si>
  <si>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</si>
  <si>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</si>
  <si>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</si>
  <si>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</si>
  <si>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</si>
  <si>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</si>
  <si>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</si>
  <si>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</si>
  <si>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</si>
  <si>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</si>
  <si>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</si>
  <si>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</si>
  <si>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</si>
  <si>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</si>
  <si>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</si>
  <si>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</si>
  <si>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</si>
  <si>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</si>
  <si>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</si>
  <si>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</si>
  <si>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</si>
  <si>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</si>
  <si>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</si>
  <si>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</si>
  <si>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</si>
  <si>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</si>
  <si>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</si>
  <si>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</si>
  <si>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</si>
  <si>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</si>
  <si>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</si>
  <si>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</si>
  <si>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</si>
  <si>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</si>
  <si>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</si>
  <si>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</si>
  <si>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</si>
  <si>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</si>
  <si>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</si>
  <si>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</si>
  <si>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</si>
  <si>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</si>
  <si>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</si>
  <si>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</si>
  <si>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</si>
  <si>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</si>
  <si>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</si>
  <si>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</si>
  <si>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</si>
  <si>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</si>
  <si>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</si>
  <si>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</si>
  <si>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</si>
  <si>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</si>
  <si>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</si>
  <si>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</si>
  <si>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</si>
  <si>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</si>
  <si>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</si>
  <si>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</si>
  <si>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</si>
  <si>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</si>
  <si>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</si>
  <si>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</si>
  <si>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</si>
  <si>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</si>
  <si>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</si>
  <si>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</si>
  <si>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</si>
  <si>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</si>
  <si>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</si>
  <si>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</si>
  <si>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</si>
  <si>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</si>
  <si>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</si>
  <si>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</si>
  <si>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</si>
  <si>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</si>
  <si>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</si>
  <si>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</si>
  <si>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</si>
  <si>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</si>
  <si>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</si>
  <si>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</si>
  <si>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</si>
  <si>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</si>
  <si>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</si>
  <si>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</si>
  <si>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</si>
  <si>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</si>
  <si>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</si>
  <si>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</si>
  <si>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</si>
  <si>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</si>
  <si>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</si>
  <si>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</si>
  <si>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</si>
  <si>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</si>
  <si>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</si>
  <si>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</si>
  <si>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…</t>
  </si>
  <si>
    <t>(p)</t>
  </si>
  <si>
    <t xml:space="preserve">Sep </t>
  </si>
  <si>
    <t>The superannuation funds commenced reporting monetary data in June 2009 and is first published in June 2010. See "For the Record" in the June 2010 QEB for other details.</t>
  </si>
  <si>
    <t>Preliminary.</t>
  </si>
  <si>
    <t xml:space="preserve"> Sep</t>
  </si>
  <si>
    <t xml:space="preserve">  Dec</t>
  </si>
  <si>
    <t xml:space="preserve">Mar </t>
  </si>
  <si>
    <t>Sec. Excl from Broad Money</t>
  </si>
  <si>
    <t>Shares and Other Equity                       (d)</t>
  </si>
  <si>
    <t>Insur. Tech. Reserves                 (c)</t>
  </si>
  <si>
    <t>The increases in  September 2013, December 2014 and December 2015 reflect retained earnings.</t>
  </si>
  <si>
    <t xml:space="preserve"> </t>
  </si>
  <si>
    <t>Dec(p)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</si>
</sst>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3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3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right" vertical="center" indent="1"/>
    </xf>
    <xf numFmtId="175" fontId="13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29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177" fontId="18" fillId="0" borderId="12" xfId="0" applyNumberFormat="1" applyFont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172" fontId="16" fillId="0" borderId="26" xfId="0" applyNumberFormat="1" applyFont="1" applyFill="1" applyBorder="1" applyAlignment="1">
      <alignment horizontal="center" vertical="center" wrapText="1"/>
    </xf>
    <xf numFmtId="172" fontId="16" fillId="0" borderId="27" xfId="0" applyNumberFormat="1" applyFont="1" applyFill="1" applyBorder="1" applyAlignment="1">
      <alignment horizontal="center" vertical="center" wrapText="1"/>
    </xf>
    <xf numFmtId="172" fontId="16" fillId="0" borderId="18" xfId="0" applyNumberFormat="1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4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KANI\Research%20Dept%20Share\Documents%20and%20Settings\Ishmel%20Libitino\Desktop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15">
        <row r="784">
          <cell r="AW784">
            <v>0</v>
          </cell>
        </row>
        <row r="785">
          <cell r="AW785">
            <v>0</v>
          </cell>
        </row>
        <row r="786">
          <cell r="AW786">
            <v>0</v>
          </cell>
        </row>
        <row r="788">
          <cell r="AW788">
            <v>0</v>
          </cell>
        </row>
        <row r="789">
          <cell r="AW789">
            <v>0</v>
          </cell>
        </row>
        <row r="791">
          <cell r="AW791">
            <v>0</v>
          </cell>
        </row>
        <row r="792">
          <cell r="AW7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4" t="s">
        <v>113</v>
      </c>
      <c r="B1" s="124"/>
      <c r="C1" s="124"/>
      <c r="D1" s="125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32</v>
      </c>
      <c r="C3" s="14"/>
      <c r="D3" s="4"/>
    </row>
    <row r="4" spans="1:4" ht="12.75">
      <c r="A4" s="2">
        <v>1.1</v>
      </c>
      <c r="B4" s="6" t="s">
        <v>29</v>
      </c>
      <c r="C4" s="5" t="s">
        <v>150</v>
      </c>
      <c r="D4" s="24" t="s">
        <v>17</v>
      </c>
    </row>
    <row r="5" spans="1:4" ht="25.5">
      <c r="A5" s="11">
        <v>1.2</v>
      </c>
      <c r="B5" s="6" t="s">
        <v>30</v>
      </c>
      <c r="C5" s="5" t="s">
        <v>143</v>
      </c>
      <c r="D5" s="24" t="s">
        <v>162</v>
      </c>
    </row>
    <row r="6" spans="1:4" ht="12.75">
      <c r="A6" s="2">
        <v>1.3</v>
      </c>
      <c r="B6" s="6" t="s">
        <v>56</v>
      </c>
      <c r="C6" s="5" t="s">
        <v>146</v>
      </c>
      <c r="D6" s="24" t="s">
        <v>163</v>
      </c>
    </row>
    <row r="7" spans="1:4" ht="12.75">
      <c r="A7" s="2">
        <v>1.4</v>
      </c>
      <c r="B7" s="6" t="s">
        <v>31</v>
      </c>
      <c r="C7" s="5" t="s">
        <v>142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55</v>
      </c>
      <c r="D9" s="24"/>
    </row>
    <row r="10" spans="1:4" ht="12.75">
      <c r="A10" s="2">
        <v>2.1</v>
      </c>
      <c r="B10" s="6" t="s">
        <v>33</v>
      </c>
      <c r="C10" s="5" t="s">
        <v>34</v>
      </c>
      <c r="D10" s="24" t="s">
        <v>165</v>
      </c>
    </row>
    <row r="11" spans="1:4" ht="25.5">
      <c r="A11" s="2">
        <v>2.2</v>
      </c>
      <c r="B11" s="6" t="s">
        <v>35</v>
      </c>
      <c r="C11" s="5" t="s">
        <v>147</v>
      </c>
      <c r="D11" s="24" t="s">
        <v>166</v>
      </c>
    </row>
    <row r="12" spans="1:4" ht="25.5">
      <c r="A12" s="2">
        <v>2.3</v>
      </c>
      <c r="B12" s="6" t="s">
        <v>36</v>
      </c>
      <c r="C12" s="5" t="s">
        <v>148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73</v>
      </c>
      <c r="C15" s="5" t="s">
        <v>152</v>
      </c>
      <c r="D15" s="24" t="s">
        <v>165</v>
      </c>
    </row>
    <row r="16" spans="1:4" ht="25.5">
      <c r="A16" s="2">
        <v>3.2</v>
      </c>
      <c r="B16" s="6" t="s">
        <v>37</v>
      </c>
      <c r="C16" s="5" t="s">
        <v>153</v>
      </c>
      <c r="D16" s="24" t="s">
        <v>166</v>
      </c>
    </row>
    <row r="17" spans="1:4" ht="25.5">
      <c r="A17" s="2">
        <v>3.3</v>
      </c>
      <c r="B17" s="6" t="s">
        <v>38</v>
      </c>
      <c r="C17" s="5" t="s">
        <v>154</v>
      </c>
      <c r="D17" s="24" t="s">
        <v>166</v>
      </c>
    </row>
    <row r="18" spans="1:4" ht="12.75">
      <c r="A18" s="2">
        <v>3.4</v>
      </c>
      <c r="B18" s="6" t="s">
        <v>44</v>
      </c>
      <c r="C18" s="5" t="s">
        <v>39</v>
      </c>
      <c r="D18" s="24" t="s">
        <v>67</v>
      </c>
    </row>
    <row r="19" spans="1:4" ht="12.75">
      <c r="A19" s="2">
        <v>3.5</v>
      </c>
      <c r="B19" s="6" t="s">
        <v>45</v>
      </c>
      <c r="C19" s="5" t="s">
        <v>193</v>
      </c>
      <c r="D19" s="24" t="s">
        <v>169</v>
      </c>
    </row>
    <row r="20" spans="2:4" ht="12.75">
      <c r="B20" s="6"/>
      <c r="D20" s="24"/>
    </row>
    <row r="21" spans="2:4" ht="12.75">
      <c r="B21" s="16" t="s">
        <v>46</v>
      </c>
      <c r="D21" s="24"/>
    </row>
    <row r="22" spans="1:4" ht="12.75">
      <c r="A22" s="2">
        <v>3.6</v>
      </c>
      <c r="B22" s="17" t="s">
        <v>35</v>
      </c>
      <c r="C22" s="5" t="s">
        <v>40</v>
      </c>
      <c r="D22" s="24" t="s">
        <v>169</v>
      </c>
    </row>
    <row r="23" spans="1:4" ht="12.75">
      <c r="A23" s="2">
        <v>3.7</v>
      </c>
      <c r="B23" s="17" t="s">
        <v>36</v>
      </c>
      <c r="C23" s="5" t="s">
        <v>41</v>
      </c>
      <c r="D23" s="24" t="s">
        <v>169</v>
      </c>
    </row>
    <row r="24" spans="1:4" ht="22.5" customHeight="1">
      <c r="A24" s="2">
        <v>3.8</v>
      </c>
      <c r="B24" s="17" t="s">
        <v>48</v>
      </c>
      <c r="C24" s="5" t="s">
        <v>199</v>
      </c>
      <c r="D24" s="24" t="s">
        <v>173</v>
      </c>
    </row>
    <row r="25" spans="1:4" ht="12.75">
      <c r="A25" s="2">
        <v>3.9</v>
      </c>
      <c r="B25" s="17" t="s">
        <v>47</v>
      </c>
      <c r="C25" s="5" t="s">
        <v>189</v>
      </c>
      <c r="D25" s="24" t="s">
        <v>170</v>
      </c>
    </row>
    <row r="26" spans="1:4" ht="12.75">
      <c r="A26" s="3">
        <v>4</v>
      </c>
      <c r="B26" s="17" t="s">
        <v>48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49</v>
      </c>
      <c r="C27" s="5" t="s">
        <v>42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201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203</v>
      </c>
      <c r="D29" s="24" t="s">
        <v>172</v>
      </c>
    </row>
    <row r="30" spans="2:4" ht="12.75">
      <c r="B30" s="16" t="s">
        <v>50</v>
      </c>
      <c r="D30" s="24"/>
    </row>
    <row r="31" spans="1:4" ht="12.75">
      <c r="A31" s="2">
        <v>4.1</v>
      </c>
      <c r="B31" s="17" t="s">
        <v>35</v>
      </c>
      <c r="C31" s="5" t="s">
        <v>204</v>
      </c>
      <c r="D31" s="24" t="s">
        <v>160</v>
      </c>
    </row>
    <row r="32" spans="1:4" ht="12.75">
      <c r="A32" s="2">
        <v>4.2</v>
      </c>
      <c r="B32" s="17" t="s">
        <v>36</v>
      </c>
      <c r="C32" s="5" t="s">
        <v>205</v>
      </c>
      <c r="D32" s="24" t="s">
        <v>160</v>
      </c>
    </row>
    <row r="33" spans="1:4" ht="12.75">
      <c r="A33" s="3"/>
      <c r="B33" s="16" t="s">
        <v>51</v>
      </c>
      <c r="D33" s="24"/>
    </row>
    <row r="34" spans="1:4" ht="12.75">
      <c r="A34" s="2">
        <v>4.3</v>
      </c>
      <c r="B34" s="17" t="s">
        <v>35</v>
      </c>
      <c r="C34" s="5" t="s">
        <v>196</v>
      </c>
      <c r="D34" s="24" t="s">
        <v>160</v>
      </c>
    </row>
    <row r="35" spans="1:4" ht="12.75">
      <c r="A35" s="3">
        <v>4.4</v>
      </c>
      <c r="B35" s="17" t="s">
        <v>36</v>
      </c>
      <c r="C35" s="5" t="s">
        <v>1</v>
      </c>
      <c r="D35" s="24" t="s">
        <v>160</v>
      </c>
    </row>
    <row r="36" spans="2:4" ht="12.75">
      <c r="B36" s="16" t="s">
        <v>52</v>
      </c>
      <c r="D36" s="24"/>
    </row>
    <row r="37" spans="1:4" ht="12.75">
      <c r="A37" s="2">
        <v>4.5</v>
      </c>
      <c r="B37" s="17" t="s">
        <v>35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36</v>
      </c>
      <c r="C38" s="5" t="s">
        <v>0</v>
      </c>
      <c r="D38" s="24" t="s">
        <v>160</v>
      </c>
    </row>
    <row r="39" spans="2:4" ht="12.75">
      <c r="B39" s="16" t="s">
        <v>53</v>
      </c>
      <c r="D39" s="24"/>
    </row>
    <row r="40" spans="1:4" ht="12.75">
      <c r="A40" s="2">
        <v>4.7</v>
      </c>
      <c r="B40" s="17" t="s">
        <v>35</v>
      </c>
      <c r="C40" s="5" t="s">
        <v>72</v>
      </c>
      <c r="D40" s="24" t="s">
        <v>160</v>
      </c>
    </row>
    <row r="41" spans="1:4" ht="12.75">
      <c r="A41" s="2">
        <v>4.8</v>
      </c>
      <c r="B41" s="17" t="s">
        <v>36</v>
      </c>
      <c r="C41" s="5" t="s">
        <v>72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70</v>
      </c>
      <c r="D43" s="24"/>
    </row>
    <row r="44" spans="2:4" ht="12.75">
      <c r="B44" s="16" t="s">
        <v>54</v>
      </c>
      <c r="D44" s="24"/>
    </row>
    <row r="45" spans="1:4" ht="12.75">
      <c r="A45" s="3">
        <v>5</v>
      </c>
      <c r="B45" s="17" t="s">
        <v>35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36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71</v>
      </c>
      <c r="D48" s="24"/>
    </row>
    <row r="49" spans="1:4" ht="12.75">
      <c r="A49" s="3">
        <v>6.1</v>
      </c>
      <c r="B49" s="6" t="s">
        <v>10</v>
      </c>
      <c r="C49" s="5" t="s">
        <v>90</v>
      </c>
      <c r="D49" s="24" t="s">
        <v>161</v>
      </c>
    </row>
    <row r="50" spans="1:4" ht="12.75">
      <c r="A50" s="2">
        <v>6.2</v>
      </c>
      <c r="B50" s="6" t="s">
        <v>190</v>
      </c>
      <c r="C50" s="5" t="s">
        <v>90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80</v>
      </c>
      <c r="D52" s="24"/>
    </row>
    <row r="53" spans="1:4" ht="12.75">
      <c r="A53" s="2">
        <v>7.1</v>
      </c>
      <c r="B53" s="6" t="s">
        <v>81</v>
      </c>
      <c r="C53" s="5" t="s">
        <v>91</v>
      </c>
      <c r="D53" s="24" t="s">
        <v>161</v>
      </c>
    </row>
    <row r="54" spans="1:4" ht="25.5">
      <c r="A54" s="2">
        <v>7.2</v>
      </c>
      <c r="B54" s="6" t="s">
        <v>74</v>
      </c>
      <c r="C54" s="5" t="s">
        <v>92</v>
      </c>
      <c r="D54" s="24" t="s">
        <v>57</v>
      </c>
    </row>
    <row r="55" spans="1:4" ht="12.75">
      <c r="A55" s="2">
        <v>7.3</v>
      </c>
      <c r="B55" s="6" t="s">
        <v>82</v>
      </c>
      <c r="C55" s="5" t="s">
        <v>93</v>
      </c>
      <c r="D55" s="24" t="s">
        <v>200</v>
      </c>
    </row>
    <row r="56" spans="1:4" ht="12.75">
      <c r="A56" s="2">
        <v>7.4</v>
      </c>
      <c r="B56" s="6" t="s">
        <v>83</v>
      </c>
      <c r="C56" s="5" t="s">
        <v>94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84</v>
      </c>
      <c r="D58" s="24"/>
    </row>
    <row r="59" spans="1:4" ht="25.5">
      <c r="A59" s="2">
        <v>8.1</v>
      </c>
      <c r="B59" s="6" t="s">
        <v>85</v>
      </c>
      <c r="C59" s="5" t="s">
        <v>197</v>
      </c>
      <c r="D59" s="24" t="s">
        <v>75</v>
      </c>
    </row>
    <row r="60" spans="1:4" ht="12.75">
      <c r="A60" s="2">
        <v>8.2</v>
      </c>
      <c r="B60" s="6" t="s">
        <v>86</v>
      </c>
      <c r="C60" s="5" t="s">
        <v>95</v>
      </c>
      <c r="D60" s="24" t="s">
        <v>161</v>
      </c>
    </row>
    <row r="61" spans="1:4" ht="12.75">
      <c r="A61" s="2">
        <v>8.3</v>
      </c>
      <c r="B61" s="6" t="s">
        <v>87</v>
      </c>
      <c r="C61" s="5" t="s">
        <v>95</v>
      </c>
      <c r="D61" s="24" t="s">
        <v>161</v>
      </c>
    </row>
    <row r="62" spans="1:4" ht="12.75">
      <c r="A62" s="2">
        <v>8.4</v>
      </c>
      <c r="B62" s="6" t="s">
        <v>88</v>
      </c>
      <c r="C62" s="5" t="s">
        <v>115</v>
      </c>
      <c r="D62" s="24" t="s">
        <v>161</v>
      </c>
    </row>
    <row r="63" spans="1:4" ht="12.75">
      <c r="A63" s="2">
        <v>8.5</v>
      </c>
      <c r="B63" s="6" t="s">
        <v>89</v>
      </c>
      <c r="C63" s="5" t="s">
        <v>115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3" t="s">
        <v>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3" t="s">
        <v>175</v>
      </c>
      <c r="B4" s="166" t="s">
        <v>10</v>
      </c>
      <c r="C4" s="167"/>
      <c r="D4" s="167"/>
      <c r="E4" s="168"/>
      <c r="F4" s="172" t="s">
        <v>107</v>
      </c>
      <c r="G4" s="172" t="s">
        <v>179</v>
      </c>
      <c r="H4" s="70" t="s">
        <v>127</v>
      </c>
      <c r="I4" s="166" t="s">
        <v>176</v>
      </c>
      <c r="J4" s="179"/>
      <c r="K4" s="180"/>
      <c r="L4" s="183" t="s">
        <v>174</v>
      </c>
    </row>
    <row r="5" spans="1:12" ht="12.75" customHeight="1">
      <c r="A5" s="184"/>
      <c r="B5" s="172" t="s">
        <v>181</v>
      </c>
      <c r="C5" s="172" t="s">
        <v>198</v>
      </c>
      <c r="D5" s="165" t="s">
        <v>183</v>
      </c>
      <c r="E5" s="165" t="s">
        <v>122</v>
      </c>
      <c r="F5" s="175"/>
      <c r="G5" s="177"/>
      <c r="H5" s="165" t="s">
        <v>181</v>
      </c>
      <c r="I5" s="172" t="s">
        <v>97</v>
      </c>
      <c r="J5" s="172" t="s">
        <v>98</v>
      </c>
      <c r="K5" s="172" t="s">
        <v>187</v>
      </c>
      <c r="L5" s="184"/>
    </row>
    <row r="6" spans="1:12" ht="26.25" customHeight="1">
      <c r="A6" s="184"/>
      <c r="B6" s="173"/>
      <c r="C6" s="173"/>
      <c r="D6" s="165"/>
      <c r="E6" s="165"/>
      <c r="F6" s="176"/>
      <c r="G6" s="178"/>
      <c r="H6" s="165"/>
      <c r="I6" s="176"/>
      <c r="J6" s="176"/>
      <c r="K6" s="176"/>
      <c r="L6" s="184"/>
    </row>
    <row r="7" spans="1:12" ht="19.5" customHeight="1">
      <c r="A7" s="57">
        <v>2005</v>
      </c>
      <c r="B7" s="71">
        <f>+B16</f>
        <v>0</v>
      </c>
      <c r="C7" s="71">
        <f aca="true" t="shared" si="0" ref="C7:K7">+C16</f>
        <v>0</v>
      </c>
      <c r="D7" s="71">
        <f t="shared" si="0"/>
        <v>0</v>
      </c>
      <c r="E7" s="72">
        <f t="shared" si="0"/>
        <v>8.295</v>
      </c>
      <c r="F7" s="72">
        <f>+B7+C7+D7+E7</f>
        <v>8.295</v>
      </c>
      <c r="G7" s="72">
        <f t="shared" si="0"/>
        <v>0.317</v>
      </c>
      <c r="H7" s="71">
        <f t="shared" si="0"/>
        <v>0</v>
      </c>
      <c r="I7" s="72">
        <f t="shared" si="0"/>
        <v>10</v>
      </c>
      <c r="J7" s="72">
        <f t="shared" si="0"/>
        <v>-0.233</v>
      </c>
      <c r="K7" s="72">
        <f t="shared" si="0"/>
        <v>-2.368</v>
      </c>
      <c r="L7" s="37">
        <f>+F7+G7+H7+I7+J7+K7</f>
        <v>16.011000000000003</v>
      </c>
    </row>
    <row r="8" spans="1:12" ht="15.75" customHeight="1">
      <c r="A8" s="68">
        <v>2005</v>
      </c>
      <c r="B8" s="71"/>
      <c r="C8" s="71"/>
      <c r="D8" s="71"/>
      <c r="E8" s="57"/>
      <c r="F8" s="57"/>
      <c r="G8" s="57"/>
      <c r="H8" s="57"/>
      <c r="I8" s="57"/>
      <c r="J8" s="57"/>
      <c r="K8" s="57"/>
      <c r="L8" s="57"/>
    </row>
    <row r="9" spans="1:12" ht="12">
      <c r="A9" s="53" t="s">
        <v>132</v>
      </c>
      <c r="B9" s="71">
        <f>+'[1]CS-Micro'!$AR$703</f>
        <v>0</v>
      </c>
      <c r="C9" s="71">
        <f>+'[1]CS-Micro'!$AR$704</f>
        <v>0</v>
      </c>
      <c r="D9" s="71">
        <f>+'[1]CS-Micro'!$AR$705</f>
        <v>0</v>
      </c>
      <c r="E9" s="72">
        <f>+'[1]CS-Micro'!$AR$706</f>
        <v>0.811</v>
      </c>
      <c r="F9" s="72">
        <f aca="true" t="shared" si="1" ref="F9:F16">+B9+C9+D9+E9</f>
        <v>0.811</v>
      </c>
      <c r="G9" s="72">
        <f>+'[1]CS-Micro'!$AR$478</f>
        <v>0.449</v>
      </c>
      <c r="H9" s="71">
        <f>+'[1]CS-Micro'!$AR$383</f>
        <v>0</v>
      </c>
      <c r="I9" s="72">
        <f>+'[1]CS-Micro'!$AR$543</f>
        <v>6</v>
      </c>
      <c r="J9" s="37">
        <f>+'[1]CS-Micro'!$AR$547</f>
        <v>-0.233</v>
      </c>
      <c r="K9" s="72">
        <f>+'[1]CS-Micro'!$AR$550</f>
        <v>-1.135</v>
      </c>
      <c r="L9" s="37">
        <f>+F9+G9+H9+I9+J9+K9</f>
        <v>5.892</v>
      </c>
    </row>
    <row r="10" spans="1:12" ht="12">
      <c r="A10" s="53" t="s">
        <v>133</v>
      </c>
      <c r="B10" s="71">
        <f>+'[1]CS-Micro'!$AS$703</f>
        <v>0</v>
      </c>
      <c r="C10" s="71">
        <f>+'[1]CS-Micro'!$AS$704</f>
        <v>0</v>
      </c>
      <c r="D10" s="71">
        <f>+'[1]CS-Micro'!$AS$705</f>
        <v>0</v>
      </c>
      <c r="E10" s="72">
        <f>+'[1]CS-Micro'!$AS$706</f>
        <v>3.914</v>
      </c>
      <c r="F10" s="72">
        <f t="shared" si="1"/>
        <v>3.914</v>
      </c>
      <c r="G10" s="72">
        <f>+'[1]CS-Micro'!$AS$478</f>
        <v>0.239</v>
      </c>
      <c r="H10" s="71">
        <f>+'[1]CS-Micro'!$AS$383</f>
        <v>0</v>
      </c>
      <c r="I10" s="72">
        <f>+'[1]CS-Micro'!$AS$543</f>
        <v>6</v>
      </c>
      <c r="J10" s="37">
        <f>+'[1]CS-Micro'!$AS$547</f>
        <v>-0.233</v>
      </c>
      <c r="K10" s="72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3" t="s">
        <v>134</v>
      </c>
      <c r="B11" s="71">
        <f>+'[1]CS-Micro'!$AT$703</f>
        <v>0</v>
      </c>
      <c r="C11" s="71">
        <f>+'[1]CS-Micro'!$AT$704</f>
        <v>0</v>
      </c>
      <c r="D11" s="71">
        <f>+'[1]CS-Micro'!$AT$705</f>
        <v>0</v>
      </c>
      <c r="E11" s="72">
        <f>+'[1]CS-Micro'!$AT$706</f>
        <v>3.914</v>
      </c>
      <c r="F11" s="72">
        <f t="shared" si="1"/>
        <v>3.914</v>
      </c>
      <c r="G11" s="72">
        <f>+'[1]CS-Micro'!$AT$478</f>
        <v>0.239</v>
      </c>
      <c r="H11" s="71">
        <f>+'[1]CS-Micro'!$AT$383</f>
        <v>0</v>
      </c>
      <c r="I11" s="72">
        <f>+'[1]CS-Micro'!$AT$543</f>
        <v>6</v>
      </c>
      <c r="J11" s="37">
        <f>+'[1]CS-Micro'!$AT$547</f>
        <v>-0.233</v>
      </c>
      <c r="K11" s="72">
        <f>+'[1]CS-Micro'!$AT$550</f>
        <v>-1.196</v>
      </c>
      <c r="L11" s="37">
        <f t="shared" si="2"/>
        <v>8.724</v>
      </c>
    </row>
    <row r="12" spans="1:12" ht="12">
      <c r="A12" s="53" t="s">
        <v>135</v>
      </c>
      <c r="B12" s="71">
        <f>+'[1]CS-Micro'!$AU$703</f>
        <v>0</v>
      </c>
      <c r="C12" s="71">
        <f>+'[1]CS-Micro'!$AU$704</f>
        <v>0</v>
      </c>
      <c r="D12" s="71">
        <f>+'[1]CS-Micro'!$AU$705</f>
        <v>0</v>
      </c>
      <c r="E12" s="72">
        <f>+'[1]CS-Micro'!$AU$706</f>
        <v>4.533</v>
      </c>
      <c r="F12" s="72">
        <f t="shared" si="1"/>
        <v>4.533</v>
      </c>
      <c r="G12" s="72">
        <f>+'[1]CS-Micro'!$AU$478</f>
        <v>0.049</v>
      </c>
      <c r="H12" s="71">
        <f>+'[1]CS-Micro'!$AU$383</f>
        <v>0</v>
      </c>
      <c r="I12" s="72">
        <f>+'[1]CS-Micro'!$AU$543</f>
        <v>6</v>
      </c>
      <c r="J12" s="37">
        <f>+'[1]CS-Micro'!$AU$547</f>
        <v>-0.233</v>
      </c>
      <c r="K12" s="72">
        <f>+'[1]CS-Micro'!$AU$550</f>
        <v>-1.239</v>
      </c>
      <c r="L12" s="37">
        <f t="shared" si="2"/>
        <v>9.11</v>
      </c>
    </row>
    <row r="13" spans="1:12" ht="12">
      <c r="A13" s="53" t="s">
        <v>136</v>
      </c>
      <c r="B13" s="71">
        <f>+'[1]CS-Micro'!$AV$703</f>
        <v>0</v>
      </c>
      <c r="C13" s="71">
        <f>+'[1]CS-Micro'!$AV$704</f>
        <v>0</v>
      </c>
      <c r="D13" s="71">
        <f>+'[1]CS-Micro'!$AV$705</f>
        <v>0</v>
      </c>
      <c r="E13" s="72">
        <f>+'[1]CS-Micro'!$AV$706</f>
        <v>4.784</v>
      </c>
      <c r="F13" s="72">
        <f t="shared" si="1"/>
        <v>4.784</v>
      </c>
      <c r="G13" s="72">
        <f>+'[1]CS-Micro'!$AV$478</f>
        <v>0.275</v>
      </c>
      <c r="H13" s="71">
        <f>+'[1]CS-Micro'!$AV$383</f>
        <v>0</v>
      </c>
      <c r="I13" s="72">
        <f>+'[1]CS-Micro'!$AV$543</f>
        <v>10</v>
      </c>
      <c r="J13" s="37">
        <f>+'[1]CS-Micro'!$AV$547</f>
        <v>-0.233</v>
      </c>
      <c r="K13" s="72">
        <f>+'[1]CS-Micro'!$AV$550</f>
        <v>-1.548</v>
      </c>
      <c r="L13" s="37">
        <f t="shared" si="2"/>
        <v>13.278</v>
      </c>
    </row>
    <row r="14" spans="1:12" ht="12">
      <c r="A14" s="53" t="s">
        <v>137</v>
      </c>
      <c r="B14" s="71">
        <f>+'[1]CS-Micro'!$AW$703</f>
        <v>0</v>
      </c>
      <c r="C14" s="71">
        <f>+'[1]CS-Micro'!$AW$704</f>
        <v>0</v>
      </c>
      <c r="D14" s="71">
        <f>+'[1]CS-Micro'!$AW$705</f>
        <v>0</v>
      </c>
      <c r="E14" s="72">
        <f>+'[1]CS-Micro'!$AW$706</f>
        <v>5.124</v>
      </c>
      <c r="F14" s="72">
        <f t="shared" si="1"/>
        <v>5.124</v>
      </c>
      <c r="G14" s="72">
        <f>+'[1]CS-Micro'!$AW$478</f>
        <v>0.489</v>
      </c>
      <c r="H14" s="71">
        <f>+'[1]CS-Micro'!$AW$383</f>
        <v>0</v>
      </c>
      <c r="I14" s="72">
        <f>+'[1]CS-Micro'!$AW$543</f>
        <v>10</v>
      </c>
      <c r="J14" s="37">
        <f>+'[1]CS-Micro'!$AW$547</f>
        <v>-0.233</v>
      </c>
      <c r="K14" s="72">
        <f>+'[1]CS-Micro'!$AW$550</f>
        <v>-1.905</v>
      </c>
      <c r="L14" s="37">
        <f t="shared" si="2"/>
        <v>13.475</v>
      </c>
    </row>
    <row r="15" spans="1:12" ht="12">
      <c r="A15" s="53" t="s">
        <v>138</v>
      </c>
      <c r="B15" s="71">
        <f>+'[1]CS-Micro'!$AX$703</f>
        <v>0</v>
      </c>
      <c r="C15" s="71">
        <f>+'[1]CS-Micro'!$AX$704</f>
        <v>0</v>
      </c>
      <c r="D15" s="71">
        <f>+'[1]CS-Micro'!$AX$705</f>
        <v>0</v>
      </c>
      <c r="E15" s="72">
        <f>+'[1]CS-Micro'!$AX$706</f>
        <v>5.747</v>
      </c>
      <c r="F15" s="72">
        <f t="shared" si="1"/>
        <v>5.747</v>
      </c>
      <c r="G15" s="72">
        <f>+'[1]CS-Micro'!$AX$478</f>
        <v>0.333</v>
      </c>
      <c r="H15" s="71">
        <f>+'[1]CS-Micro'!$AX$383</f>
        <v>0</v>
      </c>
      <c r="I15" s="72">
        <f>+'[1]CS-Micro'!$AX$543</f>
        <v>10</v>
      </c>
      <c r="J15" s="37">
        <f>+'[1]CS-Micro'!$AX$547</f>
        <v>-0.233</v>
      </c>
      <c r="K15" s="72">
        <f>+'[1]CS-Micro'!$AX$550</f>
        <v>-2.142</v>
      </c>
      <c r="L15" s="37">
        <f t="shared" si="2"/>
        <v>13.704999999999998</v>
      </c>
    </row>
    <row r="16" spans="1:12" ht="12">
      <c r="A16" s="53" t="s">
        <v>139</v>
      </c>
      <c r="B16" s="71">
        <f>+'[1]CS-Micro'!$AY$703</f>
        <v>0</v>
      </c>
      <c r="C16" s="71">
        <f>+'[1]CS-Micro'!$AY$704</f>
        <v>0</v>
      </c>
      <c r="D16" s="71">
        <f>+'[1]CS-Micro'!$AY$705</f>
        <v>0</v>
      </c>
      <c r="E16" s="72">
        <f>+'[1]CS-Micro'!$AY$706</f>
        <v>8.295</v>
      </c>
      <c r="F16" s="72">
        <f t="shared" si="1"/>
        <v>8.295</v>
      </c>
      <c r="G16" s="72">
        <f>+'[1]CS-Micro'!$AY$478</f>
        <v>0.317</v>
      </c>
      <c r="H16" s="71">
        <f>+'[1]CS-Micro'!$AY$383</f>
        <v>0</v>
      </c>
      <c r="I16" s="72">
        <f>+'[1]CS-Micro'!$AY$543</f>
        <v>10</v>
      </c>
      <c r="J16" s="37">
        <f>+'[1]CS-Micro'!$AY$547</f>
        <v>-0.233</v>
      </c>
      <c r="K16" s="72">
        <f>+'[1]CS-Micro'!$AY$550</f>
        <v>-2.368</v>
      </c>
      <c r="L16" s="37">
        <f t="shared" si="2"/>
        <v>16.011000000000003</v>
      </c>
    </row>
    <row r="17" spans="1:12" ht="12">
      <c r="A17" s="68">
        <v>2006</v>
      </c>
      <c r="B17" s="71"/>
      <c r="C17" s="71"/>
      <c r="D17" s="71"/>
      <c r="E17" s="47"/>
      <c r="F17" s="47"/>
      <c r="G17" s="47"/>
      <c r="H17" s="71"/>
      <c r="I17" s="47"/>
      <c r="J17" s="43"/>
      <c r="K17" s="47"/>
      <c r="L17" s="37"/>
    </row>
    <row r="18" spans="1:12" ht="12">
      <c r="A18" s="53" t="s">
        <v>128</v>
      </c>
      <c r="B18" s="71">
        <f>+'[1]CS-Micro'!$AZ$703</f>
        <v>0</v>
      </c>
      <c r="C18" s="71">
        <f>+'[1]CS-Micro'!$AZ$704</f>
        <v>0</v>
      </c>
      <c r="D18" s="71">
        <f>+'[1]CS-Micro'!$AZ$705</f>
        <v>0</v>
      </c>
      <c r="E18" s="72">
        <f>+'[1]CS-Micro'!$AZ$706</f>
        <v>8.025</v>
      </c>
      <c r="F18" s="72">
        <f aca="true" t="shared" si="3" ref="F18:F23">+B18+C18+D18+E18</f>
        <v>8.025</v>
      </c>
      <c r="G18" s="72">
        <f>+'[1]CS-Micro'!$AZ$478</f>
        <v>0.416</v>
      </c>
      <c r="H18" s="71">
        <f>+'[1]CS-Micro'!$AZ$383</f>
        <v>0</v>
      </c>
      <c r="I18" s="72">
        <f>+'[1]CS-Micro'!$AZ$543</f>
        <v>10</v>
      </c>
      <c r="J18" s="37">
        <f>+'[1]CS-Micro'!$AZ$547</f>
        <v>-0.233</v>
      </c>
      <c r="K18" s="72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3" t="s">
        <v>129</v>
      </c>
      <c r="B19" s="71">
        <f>+'[1]CS-Micro'!$BA$703</f>
        <v>0</v>
      </c>
      <c r="C19" s="71">
        <f>+'[1]CS-Micro'!$BA$704</f>
        <v>0</v>
      </c>
      <c r="D19" s="71">
        <f>+'[1]CS-Micro'!$BA$705</f>
        <v>0</v>
      </c>
      <c r="E19" s="72">
        <f>+'[1]CS-Micro'!$BA$706</f>
        <v>9.508</v>
      </c>
      <c r="F19" s="72">
        <f t="shared" si="3"/>
        <v>9.508</v>
      </c>
      <c r="G19" s="72">
        <f>+'[1]CS-Micro'!$BA$478</f>
        <v>1.9</v>
      </c>
      <c r="H19" s="71">
        <f>+'[1]CS-Micro'!$BA$383</f>
        <v>0</v>
      </c>
      <c r="I19" s="72">
        <f>+'[1]CS-Micro'!$BA$543</f>
        <v>10</v>
      </c>
      <c r="J19" s="37">
        <f>+'[1]CS-Micro'!$BA$547</f>
        <v>-0.333</v>
      </c>
      <c r="K19" s="72">
        <f>+'[1]CS-Micro'!$BA$550</f>
        <v>-2.636</v>
      </c>
      <c r="L19" s="37">
        <f t="shared" si="4"/>
        <v>18.439000000000004</v>
      </c>
    </row>
    <row r="20" spans="1:12" ht="12">
      <c r="A20" s="53" t="s">
        <v>130</v>
      </c>
      <c r="B20" s="71">
        <f>+'[1]CS-Micro'!$BB$703</f>
        <v>0</v>
      </c>
      <c r="C20" s="71">
        <f>+'[1]CS-Micro'!$BB$704</f>
        <v>0</v>
      </c>
      <c r="D20" s="71">
        <f>+'[1]CS-Micro'!$BB$705</f>
        <v>0</v>
      </c>
      <c r="E20" s="72">
        <f>+'[1]CS-Micro'!$BB$706</f>
        <v>10.816</v>
      </c>
      <c r="F20" s="72">
        <f t="shared" si="3"/>
        <v>10.816</v>
      </c>
      <c r="G20" s="72">
        <f>+'[1]CS-Micro'!$BB$478</f>
        <v>1.825</v>
      </c>
      <c r="H20" s="71">
        <f>+'[1]CS-Micro'!$BB$383</f>
        <v>0</v>
      </c>
      <c r="I20" s="72">
        <f>+'[1]CS-Micro'!$BB$543</f>
        <v>10</v>
      </c>
      <c r="J20" s="37">
        <f>+'[1]CS-Micro'!$BB$547</f>
        <v>-0.562</v>
      </c>
      <c r="K20" s="72">
        <f>+'[1]CS-Micro'!$BB$550</f>
        <v>-2.636</v>
      </c>
      <c r="L20" s="37">
        <f t="shared" si="4"/>
        <v>19.442999999999998</v>
      </c>
    </row>
    <row r="21" spans="1:12" ht="12">
      <c r="A21" s="53" t="s">
        <v>131</v>
      </c>
      <c r="B21" s="71">
        <f>+'[1]CS-Micro'!$BC$703</f>
        <v>0</v>
      </c>
      <c r="C21" s="71">
        <f>+'[1]CS-Micro'!$BC$704</f>
        <v>0</v>
      </c>
      <c r="D21" s="71">
        <f>+'[1]CS-Micro'!$BC$705</f>
        <v>0</v>
      </c>
      <c r="E21" s="72">
        <f>+'[1]CS-Micro'!$BC$706</f>
        <v>11.204</v>
      </c>
      <c r="F21" s="72">
        <f t="shared" si="3"/>
        <v>11.204</v>
      </c>
      <c r="G21" s="72">
        <f>+'[1]CS-Micro'!$BC$478</f>
        <v>1.795</v>
      </c>
      <c r="H21" s="71">
        <f>+'[1]CS-Micro'!$BC$383</f>
        <v>0</v>
      </c>
      <c r="I21" s="72">
        <f>+'[1]CS-Micro'!$BC$543</f>
        <v>10</v>
      </c>
      <c r="J21" s="37">
        <f>+'[1]CS-Micro'!$BC$547</f>
        <v>-0.789</v>
      </c>
      <c r="K21" s="72">
        <f>+'[1]CS-Micro'!$BC$550</f>
        <v>-2.636</v>
      </c>
      <c r="L21" s="37">
        <f t="shared" si="4"/>
        <v>19.574</v>
      </c>
    </row>
    <row r="22" spans="1:12" ht="12">
      <c r="A22" s="53" t="s">
        <v>132</v>
      </c>
      <c r="B22" s="71">
        <f>+'[1]CS-Micro'!$BD$703</f>
        <v>0</v>
      </c>
      <c r="C22" s="71">
        <f>+'[1]CS-Micro'!$BD$704</f>
        <v>0</v>
      </c>
      <c r="D22" s="71">
        <f>+'[1]CS-Micro'!$BD$705</f>
        <v>0</v>
      </c>
      <c r="E22" s="72">
        <f>+'[1]CS-Micro'!$BD$706</f>
        <v>11.64</v>
      </c>
      <c r="F22" s="72">
        <f t="shared" si="3"/>
        <v>11.64</v>
      </c>
      <c r="G22" s="72">
        <f>+'[1]CS-Micro'!$BD$478</f>
        <v>1.719</v>
      </c>
      <c r="H22" s="71">
        <f>+'[1]CS-Micro'!$BD$383</f>
        <v>0</v>
      </c>
      <c r="I22" s="72">
        <f>+'[1]CS-Micro'!$BD$543</f>
        <v>10</v>
      </c>
      <c r="J22" s="37">
        <f>+'[1]CS-Micro'!$BD$547</f>
        <v>-0.984</v>
      </c>
      <c r="K22" s="72">
        <f>+'[1]CS-Micro'!$BD$550</f>
        <v>-2.636</v>
      </c>
      <c r="L22" s="37">
        <f t="shared" si="4"/>
        <v>19.739</v>
      </c>
    </row>
    <row r="23" spans="1:12" ht="12">
      <c r="A23" s="53" t="s">
        <v>133</v>
      </c>
      <c r="B23" s="71">
        <f>+'[1]CS-Micro'!$BE$703</f>
        <v>0</v>
      </c>
      <c r="C23" s="71">
        <f>+'[1]CS-Micro'!$BE$704</f>
        <v>0</v>
      </c>
      <c r="D23" s="71">
        <f>+'[1]CS-Micro'!$BE$705</f>
        <v>0</v>
      </c>
      <c r="E23" s="72">
        <f>+'[1]CS-Micro'!$BE$706</f>
        <v>13.555</v>
      </c>
      <c r="F23" s="72">
        <f t="shared" si="3"/>
        <v>13.555</v>
      </c>
      <c r="G23" s="72">
        <f>+'[1]CS-Micro'!$BE$478</f>
        <v>1.756</v>
      </c>
      <c r="H23" s="71">
        <f>+'[1]CS-Micro'!$BE$383</f>
        <v>0</v>
      </c>
      <c r="I23" s="72">
        <f>+'[1]CS-Micro'!$BE$543</f>
        <v>10</v>
      </c>
      <c r="J23" s="37">
        <f>+'[1]CS-Micro'!$BE$547</f>
        <v>-1.339</v>
      </c>
      <c r="K23" s="72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3" t="s">
        <v>65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2">
      <c r="A27" s="139" t="s">
        <v>151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37" t="s">
        <v>175</v>
      </c>
      <c r="B29" s="169" t="s">
        <v>127</v>
      </c>
      <c r="C29" s="170"/>
      <c r="D29" s="171"/>
      <c r="E29" s="169" t="s">
        <v>11</v>
      </c>
      <c r="F29" s="170"/>
      <c r="G29" s="174"/>
      <c r="H29" s="137" t="s">
        <v>68</v>
      </c>
      <c r="I29" s="137"/>
      <c r="J29" s="137"/>
      <c r="K29" s="149" t="s">
        <v>9</v>
      </c>
      <c r="L29" s="149" t="s">
        <v>96</v>
      </c>
      <c r="M29" s="149" t="s">
        <v>69</v>
      </c>
    </row>
    <row r="30" spans="1:13" ht="12">
      <c r="A30" s="138"/>
      <c r="B30" s="140" t="s">
        <v>181</v>
      </c>
      <c r="C30" s="140" t="s">
        <v>182</v>
      </c>
      <c r="D30" s="140" t="s">
        <v>122</v>
      </c>
      <c r="E30" s="140" t="s">
        <v>108</v>
      </c>
      <c r="F30" s="140" t="s">
        <v>4</v>
      </c>
      <c r="G30" s="140" t="s">
        <v>109</v>
      </c>
      <c r="H30" s="135" t="s">
        <v>101</v>
      </c>
      <c r="I30" s="181" t="s">
        <v>181</v>
      </c>
      <c r="J30" s="182"/>
      <c r="K30" s="157"/>
      <c r="L30" s="158"/>
      <c r="M30" s="158"/>
    </row>
    <row r="31" spans="1:13" ht="24">
      <c r="A31" s="138"/>
      <c r="B31" s="152"/>
      <c r="C31" s="152"/>
      <c r="D31" s="152"/>
      <c r="E31" s="141"/>
      <c r="F31" s="152"/>
      <c r="G31" s="152"/>
      <c r="H31" s="135"/>
      <c r="I31" s="46" t="s">
        <v>102</v>
      </c>
      <c r="J31" s="46" t="s">
        <v>144</v>
      </c>
      <c r="K31" s="151"/>
      <c r="L31" s="141"/>
      <c r="M31" s="141"/>
    </row>
    <row r="32" spans="1:13" ht="12">
      <c r="A32" s="57">
        <v>2005</v>
      </c>
      <c r="B32" s="71">
        <f>+B41</f>
        <v>0</v>
      </c>
      <c r="C32" s="72">
        <f>+C41</f>
        <v>1.705</v>
      </c>
      <c r="D32" s="71">
        <f>+D41</f>
        <v>0</v>
      </c>
      <c r="E32" s="72">
        <f>+'[1]CS-Micro'!$AR$58</f>
        <v>3.5</v>
      </c>
      <c r="F32" s="71">
        <f aca="true" t="shared" si="5" ref="F32:K32">+F41</f>
        <v>0</v>
      </c>
      <c r="G32" s="71">
        <f t="shared" si="5"/>
        <v>0</v>
      </c>
      <c r="H32" s="72">
        <f t="shared" si="5"/>
        <v>0.234</v>
      </c>
      <c r="I32" s="72">
        <f t="shared" si="5"/>
        <v>3.599</v>
      </c>
      <c r="J32" s="72">
        <f t="shared" si="5"/>
        <v>2.001</v>
      </c>
      <c r="K32" s="72">
        <f t="shared" si="5"/>
        <v>1.98</v>
      </c>
      <c r="L32" s="72">
        <f>+L41</f>
        <v>0.501</v>
      </c>
      <c r="M32" s="72">
        <f>+M41</f>
        <v>16.011</v>
      </c>
    </row>
    <row r="33" spans="1:13" ht="12">
      <c r="A33" s="68">
        <v>2005</v>
      </c>
      <c r="B33" s="71"/>
      <c r="C33" s="57"/>
      <c r="D33" s="71"/>
      <c r="E33" s="57"/>
      <c r="F33" s="71"/>
      <c r="G33" s="71"/>
      <c r="H33" s="57"/>
      <c r="I33" s="57"/>
      <c r="J33" s="57"/>
      <c r="K33" s="57"/>
      <c r="L33" s="57"/>
      <c r="M33" s="57"/>
    </row>
    <row r="34" spans="1:13" ht="12">
      <c r="A34" s="53" t="s">
        <v>132</v>
      </c>
      <c r="B34" s="71">
        <f>+'[1]CS-Micro'!$AR$88</f>
        <v>0</v>
      </c>
      <c r="C34" s="50">
        <f>+'[1]CS-Micro'!$AR$97</f>
        <v>0.37</v>
      </c>
      <c r="D34" s="71">
        <f>+'[1]CS-Micro'!$AR$101</f>
        <v>0</v>
      </c>
      <c r="E34" s="72">
        <f>+'[1]CS-Micro'!$AR$58</f>
        <v>3.5</v>
      </c>
      <c r="F34" s="71">
        <f>+'[1]CS-Micro'!$AR$52</f>
        <v>0</v>
      </c>
      <c r="G34" s="71">
        <f>+'[1]CS-Micro'!$AR$64</f>
        <v>0</v>
      </c>
      <c r="H34" s="71">
        <f>+'[1]CS-Micro'!$AR$11</f>
        <v>0</v>
      </c>
      <c r="I34" s="50">
        <f>+'[1]CS-Micro'!$AR$19</f>
        <v>0.619</v>
      </c>
      <c r="J34" s="71">
        <f>+'[1]CS-Micro'!$AR$35</f>
        <v>0</v>
      </c>
      <c r="K34" s="50">
        <f>+'[1]CS-Micro'!$AR$212</f>
        <v>1.079</v>
      </c>
      <c r="L34" s="50">
        <f>+'[1]CS-Micro'!$AR$239</f>
        <v>0.324</v>
      </c>
      <c r="M34" s="72">
        <f aca="true" t="shared" si="6" ref="M34:M41">+B34+C34+D34+E34+F34+G34+H34+I34+J34+K34+L34</f>
        <v>5.8919999999999995</v>
      </c>
    </row>
    <row r="35" spans="1:13" ht="12">
      <c r="A35" s="53" t="s">
        <v>133</v>
      </c>
      <c r="B35" s="71">
        <f>+'[1]CS-Micro'!$AS$88</f>
        <v>0</v>
      </c>
      <c r="C35" s="50">
        <f>+'[1]CS-Micro'!$AS$97</f>
        <v>0.607</v>
      </c>
      <c r="D35" s="71">
        <f>+'[1]CS-Micro'!$AS$101</f>
        <v>0</v>
      </c>
      <c r="E35" s="72">
        <f>+'[1]CS-Micro'!$AS$58</f>
        <v>2.5</v>
      </c>
      <c r="F35" s="71">
        <f>+'[1]CS-Micro'!$AS$52</f>
        <v>0</v>
      </c>
      <c r="G35" s="71">
        <f>+'[1]CS-Micro'!$AS$64</f>
        <v>0</v>
      </c>
      <c r="H35" s="50">
        <f>+'[1]CS-Micro'!$AS$11</f>
        <v>0.082</v>
      </c>
      <c r="I35" s="50">
        <f>+'[1]CS-Micro'!$AS$19</f>
        <v>4.426</v>
      </c>
      <c r="J35" s="71">
        <f>+'[1]CS-Micro'!$AS$35</f>
        <v>0</v>
      </c>
      <c r="K35" s="50">
        <f>+'[1]CS-Micro'!$AS$212</f>
        <v>0.781</v>
      </c>
      <c r="L35" s="50">
        <f>+'[1]CS-Micro'!$AS$239</f>
        <v>0.328</v>
      </c>
      <c r="M35" s="72">
        <f t="shared" si="6"/>
        <v>8.724</v>
      </c>
    </row>
    <row r="36" spans="1:13" ht="12">
      <c r="A36" s="53" t="s">
        <v>134</v>
      </c>
      <c r="B36" s="71">
        <f>+'[1]CS-Micro'!$AT$88</f>
        <v>0</v>
      </c>
      <c r="C36" s="50">
        <f>+'[1]CS-Micro'!$AT$97</f>
        <v>0.607</v>
      </c>
      <c r="D36" s="71">
        <f>+'[1]CS-Micro'!$AT$101</f>
        <v>0</v>
      </c>
      <c r="E36" s="72">
        <f>+'[1]CS-Micro'!$AT$58</f>
        <v>2.5</v>
      </c>
      <c r="F36" s="71">
        <f>+'[1]CS-Micro'!$AT$52</f>
        <v>0</v>
      </c>
      <c r="G36" s="71">
        <f>+'[1]CS-Micro'!$AT$64</f>
        <v>0</v>
      </c>
      <c r="H36" s="50">
        <f>+'[1]CS-Micro'!$AT$11</f>
        <v>0.082</v>
      </c>
      <c r="I36" s="50">
        <f>+'[1]CS-Micro'!$AT$19</f>
        <v>4.426</v>
      </c>
      <c r="J36" s="71">
        <f>+'[1]CS-Micro'!$AT$35</f>
        <v>0</v>
      </c>
      <c r="K36" s="50">
        <f>+'[1]CS-Micro'!$AT$212</f>
        <v>0.781</v>
      </c>
      <c r="L36" s="50">
        <f>+'[1]CS-Micro'!$AT$239</f>
        <v>0.328</v>
      </c>
      <c r="M36" s="72">
        <f t="shared" si="6"/>
        <v>8.724</v>
      </c>
    </row>
    <row r="37" spans="1:13" ht="12">
      <c r="A37" s="53" t="s">
        <v>135</v>
      </c>
      <c r="B37" s="71">
        <f>+'[1]CS-Micro'!$AU$88</f>
        <v>0</v>
      </c>
      <c r="C37" s="50">
        <f>+'[1]CS-Micro'!$AU$97</f>
        <v>0.562</v>
      </c>
      <c r="D37" s="71">
        <f>+'[1]CS-Micro'!$AU$101</f>
        <v>0</v>
      </c>
      <c r="E37" s="72">
        <f>+'[1]CS-Micro'!$AU$58</f>
        <v>2.5</v>
      </c>
      <c r="F37" s="71">
        <f>+'[1]CS-Micro'!$AU$52</f>
        <v>0</v>
      </c>
      <c r="G37" s="71">
        <f>+'[1]CS-Micro'!$AU$64</f>
        <v>0</v>
      </c>
      <c r="H37" s="50">
        <f>+'[1]CS-Micro'!$AU$11</f>
        <v>0.14</v>
      </c>
      <c r="I37" s="50">
        <f>+'[1]CS-Micro'!$AU$19</f>
        <v>4.314</v>
      </c>
      <c r="J37" s="71">
        <f>+'[1]CS-Micro'!$AU$35</f>
        <v>0</v>
      </c>
      <c r="K37" s="50">
        <f>+'[1]CS-Micro'!$AU$212</f>
        <v>1.197</v>
      </c>
      <c r="L37" s="50">
        <f>+'[1]CS-Micro'!$AU$239</f>
        <v>0.397</v>
      </c>
      <c r="M37" s="72">
        <f t="shared" si="6"/>
        <v>9.110000000000001</v>
      </c>
    </row>
    <row r="38" spans="1:13" ht="12">
      <c r="A38" s="53" t="s">
        <v>136</v>
      </c>
      <c r="B38" s="71">
        <f>+'[1]CS-Micro'!$AV$88</f>
        <v>0</v>
      </c>
      <c r="C38" s="50">
        <f>+'[1]CS-Micro'!$AV$97</f>
        <v>0.59</v>
      </c>
      <c r="D38" s="71">
        <f>+'[1]CS-Micro'!$AV$101</f>
        <v>0</v>
      </c>
      <c r="E38" s="72">
        <f>+'[1]CS-Micro'!$AV$58</f>
        <v>2</v>
      </c>
      <c r="F38" s="71">
        <f>+'[1]CS-Micro'!$AV$52</f>
        <v>0</v>
      </c>
      <c r="G38" s="71">
        <f>+'[1]CS-Micro'!$AV$64</f>
        <v>0</v>
      </c>
      <c r="H38" s="50">
        <f>+'[1]CS-Micro'!$AV$11</f>
        <v>2.527</v>
      </c>
      <c r="I38" s="50">
        <f>+'[1]CS-Micro'!$AV$19</f>
        <v>6</v>
      </c>
      <c r="J38" s="71">
        <f>+'[1]CS-Micro'!$AV$35</f>
        <v>0</v>
      </c>
      <c r="K38" s="50">
        <f>+'[1]CS-Micro'!$AV$212</f>
        <v>1.589</v>
      </c>
      <c r="L38" s="50">
        <f>+'[1]CS-Micro'!$AV$239</f>
        <v>0.572</v>
      </c>
      <c r="M38" s="72">
        <f t="shared" si="6"/>
        <v>13.278</v>
      </c>
    </row>
    <row r="39" spans="1:13" ht="12">
      <c r="A39" s="53" t="s">
        <v>137</v>
      </c>
      <c r="B39" s="71">
        <f>+'[1]CS-Micro'!$AW$88</f>
        <v>0</v>
      </c>
      <c r="C39" s="50">
        <f>+'[1]CS-Micro'!$AW$97</f>
        <v>0.778</v>
      </c>
      <c r="D39" s="71">
        <f>+'[1]CS-Micro'!$AW$101</f>
        <v>0</v>
      </c>
      <c r="E39" s="72">
        <f>+'[1]CS-Micro'!$AW$58</f>
        <v>4</v>
      </c>
      <c r="F39" s="71">
        <f>+'[1]CS-Micro'!$AW$52</f>
        <v>0</v>
      </c>
      <c r="G39" s="71">
        <f>+'[1]CS-Micro'!$AW$64</f>
        <v>0</v>
      </c>
      <c r="H39" s="50">
        <f>+'[1]CS-Micro'!$AW$11</f>
        <v>0.137</v>
      </c>
      <c r="I39" s="50">
        <f>+'[1]CS-Micro'!$AW$19</f>
        <v>6.102</v>
      </c>
      <c r="J39" s="71">
        <f>+'[1]CS-Micro'!$AW$35</f>
        <v>0</v>
      </c>
      <c r="K39" s="50">
        <f>+'[1]CS-Micro'!$AW$212</f>
        <v>1.947</v>
      </c>
      <c r="L39" s="50">
        <f>+'[1]CS-Micro'!$AW$239</f>
        <v>0.511</v>
      </c>
      <c r="M39" s="72">
        <f t="shared" si="6"/>
        <v>13.475000000000001</v>
      </c>
    </row>
    <row r="40" spans="1:13" ht="12">
      <c r="A40" s="53" t="s">
        <v>138</v>
      </c>
      <c r="B40" s="71">
        <f>+'[1]CS-Micro'!$AX$88</f>
        <v>0</v>
      </c>
      <c r="C40" s="50">
        <f>+'[1]CS-Micro'!$AX$97</f>
        <v>1.677</v>
      </c>
      <c r="D40" s="71">
        <f>+'[1]CS-Micro'!$AX$101</f>
        <v>0</v>
      </c>
      <c r="E40" s="72">
        <f>+'[1]CS-Micro'!$AX$58</f>
        <v>3.898</v>
      </c>
      <c r="F40" s="71">
        <f>+'[1]CS-Micro'!$AX$52</f>
        <v>0</v>
      </c>
      <c r="G40" s="71">
        <f>+'[1]CS-Micro'!$AX$64</f>
        <v>0</v>
      </c>
      <c r="H40" s="50">
        <f>+'[1]CS-Micro'!$AX$11</f>
        <v>0.085</v>
      </c>
      <c r="I40" s="50">
        <f>+'[1]CS-Micro'!$AX$19</f>
        <v>5.748</v>
      </c>
      <c r="J40" s="71">
        <f>+'[1]CS-Micro'!$AX$35</f>
        <v>0</v>
      </c>
      <c r="K40" s="50">
        <f>+'[1]CS-Micro'!$AX$212</f>
        <v>1.788</v>
      </c>
      <c r="L40" s="50">
        <f>+'[1]CS-Micro'!$AX$239</f>
        <v>0.509</v>
      </c>
      <c r="M40" s="72">
        <f t="shared" si="6"/>
        <v>13.705000000000002</v>
      </c>
    </row>
    <row r="41" spans="1:13" ht="12">
      <c r="A41" s="53" t="s">
        <v>139</v>
      </c>
      <c r="B41" s="71">
        <f>+'[1]CS-Micro'!$AY$88</f>
        <v>0</v>
      </c>
      <c r="C41" s="50">
        <f>+'[1]CS-Micro'!$AY$97</f>
        <v>1.705</v>
      </c>
      <c r="D41" s="71">
        <f>+'[1]CS-Micro'!$AY$101</f>
        <v>0</v>
      </c>
      <c r="E41" s="72">
        <f>+'[1]CS-Micro'!$AY$58</f>
        <v>5.991</v>
      </c>
      <c r="F41" s="71">
        <f>+'[1]CS-Micro'!$AY$52</f>
        <v>0</v>
      </c>
      <c r="G41" s="71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2">
        <f t="shared" si="6"/>
        <v>16.011</v>
      </c>
    </row>
    <row r="42" spans="1:13" ht="12">
      <c r="A42" s="68">
        <v>2006</v>
      </c>
      <c r="B42" s="71"/>
      <c r="C42" s="50"/>
      <c r="D42" s="71"/>
      <c r="E42" s="63"/>
      <c r="F42" s="71"/>
      <c r="G42" s="71"/>
      <c r="H42" s="63"/>
      <c r="I42" s="63"/>
      <c r="J42" s="63"/>
      <c r="K42" s="63"/>
      <c r="L42" s="50"/>
      <c r="M42" s="50"/>
    </row>
    <row r="43" spans="1:13" ht="12">
      <c r="A43" s="73" t="s">
        <v>128</v>
      </c>
      <c r="B43" s="71">
        <f>+'[1]CS-Micro'!$AZ$88</f>
        <v>0</v>
      </c>
      <c r="C43" s="50">
        <f>+'[1]CS-Micro'!$AZ$97</f>
        <v>1.769</v>
      </c>
      <c r="D43" s="71">
        <f>+'[1]CS-Micro'!$AZ$101</f>
        <v>0</v>
      </c>
      <c r="E43" s="72">
        <f>+'[1]CS-Micro'!$AZ$58</f>
        <v>7.95</v>
      </c>
      <c r="F43" s="71">
        <f>+'[1]CS-Micro'!$AZ$52</f>
        <v>0</v>
      </c>
      <c r="G43" s="71">
        <f>+'[1]CS-Micro'!$AZ$64</f>
        <v>0</v>
      </c>
      <c r="H43" s="50">
        <f>+'[1]CS-Micro'!$AZ$11</f>
        <v>0.145</v>
      </c>
      <c r="I43" s="50">
        <f>+'[1]CS-Micro'!$AZ$19</f>
        <v>3.026</v>
      </c>
      <c r="J43" s="71">
        <f>+'[1]CS-Micro'!$AZ$35</f>
        <v>0</v>
      </c>
      <c r="K43" s="50">
        <f>+'[1]CS-Micro'!$AZ$212</f>
        <v>2.12</v>
      </c>
      <c r="L43" s="50">
        <f>+'[1]CS-Micro'!$AZ$239</f>
        <v>0.569</v>
      </c>
      <c r="M43" s="72">
        <f aca="true" t="shared" si="7" ref="M43:M48">+B43+C43+D43+E43+F43+G43+H43+I43+J43+K43+L43</f>
        <v>15.578999999999997</v>
      </c>
    </row>
    <row r="44" spans="1:13" ht="12">
      <c r="A44" s="73" t="s">
        <v>129</v>
      </c>
      <c r="B44" s="71">
        <f>+'[1]CS-Micro'!$BA$88</f>
        <v>0</v>
      </c>
      <c r="C44" s="50">
        <f>+'[1]CS-Micro'!$BA$97</f>
        <v>2.195</v>
      </c>
      <c r="D44" s="71">
        <f>+'[1]CS-Micro'!$BA$101</f>
        <v>0</v>
      </c>
      <c r="E44" s="72">
        <f>+'[1]CS-Micro'!$BA$58</f>
        <v>10.923</v>
      </c>
      <c r="F44" s="71">
        <f>+'[1]CS-Micro'!$BA$52</f>
        <v>0</v>
      </c>
      <c r="G44" s="71">
        <f>+'[1]CS-Micro'!$BA$64</f>
        <v>0</v>
      </c>
      <c r="H44" s="50">
        <f>+'[1]CS-Micro'!$BA$11</f>
        <v>0.245</v>
      </c>
      <c r="I44" s="50">
        <f>+'[1]CS-Micro'!$BA$19</f>
        <v>2.246</v>
      </c>
      <c r="J44" s="71">
        <f>+'[1]CS-Micro'!$BA$35</f>
        <v>0</v>
      </c>
      <c r="K44" s="50">
        <f>+'[1]CS-Micro'!$BA$212</f>
        <v>2.278</v>
      </c>
      <c r="L44" s="50">
        <f>+'[1]CS-Micro'!$BA$239</f>
        <v>0.552</v>
      </c>
      <c r="M44" s="72">
        <f t="shared" si="7"/>
        <v>18.439</v>
      </c>
    </row>
    <row r="45" spans="1:13" ht="12">
      <c r="A45" s="73" t="s">
        <v>130</v>
      </c>
      <c r="B45" s="71">
        <f>+'[1]CS-Micro'!$BB$88</f>
        <v>0</v>
      </c>
      <c r="C45" s="50">
        <f>+'[1]CS-Micro'!$BB$97</f>
        <v>2.541</v>
      </c>
      <c r="D45" s="71">
        <f>+'[1]CS-Micro'!$BB$101</f>
        <v>0</v>
      </c>
      <c r="E45" s="72">
        <f>+'[1]CS-Micro'!$BB$58</f>
        <v>12.61</v>
      </c>
      <c r="F45" s="71">
        <f>+'[1]CS-Micro'!$BB$52</f>
        <v>0</v>
      </c>
      <c r="G45" s="71">
        <f>+'[1]CS-Micro'!$BB$64</f>
        <v>0</v>
      </c>
      <c r="H45" s="50">
        <f>+'[1]CS-Micro'!$BB$11</f>
        <v>0.18</v>
      </c>
      <c r="I45" s="50">
        <f>+'[1]CS-Micro'!$BB$19</f>
        <v>1.191</v>
      </c>
      <c r="J45" s="71">
        <f>+'[1]CS-Micro'!$BB$35</f>
        <v>0</v>
      </c>
      <c r="K45" s="50">
        <f>+'[1]CS-Micro'!$BB$212</f>
        <v>2.385</v>
      </c>
      <c r="L45" s="50">
        <f>+'[1]CS-Micro'!$BB$239</f>
        <v>0.536</v>
      </c>
      <c r="M45" s="72">
        <f t="shared" si="7"/>
        <v>19.442999999999998</v>
      </c>
    </row>
    <row r="46" spans="1:13" ht="12">
      <c r="A46" s="73" t="s">
        <v>131</v>
      </c>
      <c r="B46" s="71">
        <f>+'[1]CS-Micro'!$BC$88</f>
        <v>0</v>
      </c>
      <c r="C46" s="50">
        <f>+'[1]CS-Micro'!$BC$97</f>
        <v>2.651</v>
      </c>
      <c r="D46" s="71">
        <f>+'[1]CS-Micro'!$BC$101</f>
        <v>0</v>
      </c>
      <c r="E46" s="72">
        <f>+'[1]CS-Micro'!$BC$58</f>
        <v>12.291</v>
      </c>
      <c r="F46" s="71">
        <f>+'[1]CS-Micro'!$BC$52</f>
        <v>0</v>
      </c>
      <c r="G46" s="71">
        <f>+'[1]CS-Micro'!$BC$64</f>
        <v>0</v>
      </c>
      <c r="H46" s="50">
        <f>+'[1]CS-Micro'!$BC$11</f>
        <v>0.129</v>
      </c>
      <c r="I46" s="50">
        <f>+'[1]CS-Micro'!$BC$19</f>
        <v>1.518</v>
      </c>
      <c r="J46" s="71">
        <f>+'[1]CS-Micro'!$BC$35</f>
        <v>0</v>
      </c>
      <c r="K46" s="50">
        <f>+'[1]CS-Micro'!$BC$212</f>
        <v>2.458</v>
      </c>
      <c r="L46" s="50">
        <f>+'[1]CS-Micro'!$BC$239</f>
        <v>0.527</v>
      </c>
      <c r="M46" s="72">
        <f t="shared" si="7"/>
        <v>19.573999999999998</v>
      </c>
    </row>
    <row r="47" spans="1:13" ht="12">
      <c r="A47" s="73" t="s">
        <v>132</v>
      </c>
      <c r="B47" s="71">
        <f>+'[1]CS-Micro'!$BD$88</f>
        <v>0</v>
      </c>
      <c r="C47" s="50">
        <f>+'[1]CS-Micro'!$BD$97</f>
        <v>2.646</v>
      </c>
      <c r="D47" s="71">
        <f>+'[1]CS-Micro'!$BD$101</f>
        <v>0</v>
      </c>
      <c r="E47" s="72">
        <f>+'[1]CS-Micro'!$BD$58</f>
        <v>10.586</v>
      </c>
      <c r="F47" s="71">
        <f>+'[1]CS-Micro'!$BD$52</f>
        <v>0</v>
      </c>
      <c r="G47" s="71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2">
        <f t="shared" si="7"/>
        <v>19.739</v>
      </c>
    </row>
    <row r="48" spans="1:13" ht="12">
      <c r="A48" s="73" t="s">
        <v>133</v>
      </c>
      <c r="B48" s="71">
        <f>+'[1]CS-Micro'!$BE$88</f>
        <v>0</v>
      </c>
      <c r="C48" s="50">
        <f>+'[1]CS-Micro'!$BE$97</f>
        <v>2.925</v>
      </c>
      <c r="D48" s="71">
        <f>+'[1]CS-Micro'!$BE$101</f>
        <v>0</v>
      </c>
      <c r="E48" s="72">
        <f>+'[1]CS-Micro'!$BE$58</f>
        <v>8.377</v>
      </c>
      <c r="F48" s="71">
        <f>+'[1]CS-Micro'!$BE$52</f>
        <v>0</v>
      </c>
      <c r="G48" s="71">
        <f>+'[1]CS-Micro'!$BE$64</f>
        <v>0</v>
      </c>
      <c r="H48" s="50">
        <f>+'[1]CS-Micro'!$BE$11</f>
        <v>0.104</v>
      </c>
      <c r="I48" s="50">
        <f>+'[1]CS-Micro'!$BE$19</f>
        <v>6.634</v>
      </c>
      <c r="J48" s="71">
        <f>+'[1]CS-Micro'!$BE$35</f>
        <v>0</v>
      </c>
      <c r="K48" s="50">
        <f>+'[1]CS-Micro'!$BE$212</f>
        <v>2.733</v>
      </c>
      <c r="L48" s="50">
        <f>+'[1]CS-Micro'!$BE$239</f>
        <v>0.563</v>
      </c>
      <c r="M48" s="72">
        <f t="shared" si="7"/>
        <v>21.336</v>
      </c>
    </row>
    <row r="49" spans="1:13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K5:K6"/>
    <mergeCell ref="H30:H31"/>
    <mergeCell ref="I30:J30"/>
    <mergeCell ref="A1:L1"/>
    <mergeCell ref="A27:M27"/>
    <mergeCell ref="A2:L2"/>
    <mergeCell ref="A4:A6"/>
    <mergeCell ref="L4:L6"/>
    <mergeCell ref="H5:H6"/>
    <mergeCell ref="C5:C6"/>
    <mergeCell ref="F4:F6"/>
    <mergeCell ref="A26:M26"/>
    <mergeCell ref="G4:G6"/>
    <mergeCell ref="M29:M31"/>
    <mergeCell ref="I4:K4"/>
    <mergeCell ref="I5:I6"/>
    <mergeCell ref="J5:J6"/>
    <mergeCell ref="B30:B31"/>
    <mergeCell ref="K29:K31"/>
    <mergeCell ref="E30:E31"/>
    <mergeCell ref="F30:F31"/>
    <mergeCell ref="L29:L31"/>
    <mergeCell ref="A29:A31"/>
    <mergeCell ref="H29:J29"/>
    <mergeCell ref="G30:G31"/>
    <mergeCell ref="E29:G29"/>
    <mergeCell ref="D5:D6"/>
    <mergeCell ref="E5:E6"/>
    <mergeCell ref="B4:E4"/>
    <mergeCell ref="C30:C31"/>
    <mergeCell ref="D30:D31"/>
    <mergeCell ref="B29:D29"/>
    <mergeCell ref="B5:B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8" customWidth="1"/>
  </cols>
  <sheetData>
    <row r="6" ht="25.5">
      <c r="C6" s="79" t="s">
        <v>178</v>
      </c>
    </row>
    <row r="7" spans="1:3" ht="12.75">
      <c r="A7" s="80">
        <v>37256</v>
      </c>
      <c r="C7" s="81">
        <v>418.46296689323316</v>
      </c>
    </row>
    <row r="8" spans="1:3" ht="12.75">
      <c r="A8" s="80">
        <v>37287</v>
      </c>
      <c r="C8" s="81">
        <v>399.448379873175</v>
      </c>
    </row>
    <row r="9" spans="1:3" ht="12.75">
      <c r="A9" s="80">
        <v>37315</v>
      </c>
      <c r="C9" s="81">
        <v>395.42740571807883</v>
      </c>
    </row>
    <row r="10" spans="1:3" ht="12.75">
      <c r="A10" s="80">
        <v>37346</v>
      </c>
      <c r="C10" s="81">
        <v>400.6127358909052</v>
      </c>
    </row>
    <row r="11" spans="1:3" ht="12.75">
      <c r="A11" s="80">
        <v>37376</v>
      </c>
      <c r="C11" s="81">
        <v>409.23695700034324</v>
      </c>
    </row>
    <row r="12" spans="1:3" ht="12.75">
      <c r="A12" s="80">
        <v>37407</v>
      </c>
      <c r="C12" s="81">
        <v>417.18126796123823</v>
      </c>
    </row>
    <row r="13" spans="1:3" ht="12.75">
      <c r="A13" s="80">
        <v>37437</v>
      </c>
      <c r="C13" s="81">
        <v>439.15655056873044</v>
      </c>
    </row>
    <row r="14" spans="1:3" ht="12.75">
      <c r="A14" s="80">
        <v>37468</v>
      </c>
      <c r="C14" s="81">
        <v>454.6945598775305</v>
      </c>
    </row>
    <row r="15" spans="1:3" ht="12.75">
      <c r="A15" s="80">
        <v>37499</v>
      </c>
      <c r="C15" s="81">
        <v>457.8495088651203</v>
      </c>
    </row>
    <row r="16" spans="1:3" ht="12.75">
      <c r="A16" s="80">
        <v>37529</v>
      </c>
      <c r="C16" s="81">
        <v>458.94042684256885</v>
      </c>
    </row>
    <row r="17" spans="1:3" ht="12.75">
      <c r="A17" s="80">
        <v>37560</v>
      </c>
      <c r="C17" s="81">
        <v>475.884154834575</v>
      </c>
    </row>
    <row r="18" spans="1:3" ht="12.75">
      <c r="A18" s="80">
        <v>37590</v>
      </c>
      <c r="C18" s="81">
        <v>495.22816043995425</v>
      </c>
    </row>
    <row r="19" spans="1:3" ht="12.75">
      <c r="A19" s="80">
        <v>37621</v>
      </c>
      <c r="C19" s="81">
        <v>467.87763312641204</v>
      </c>
    </row>
    <row r="20" spans="1:3" ht="12.75">
      <c r="A20" s="80">
        <v>37652</v>
      </c>
      <c r="C20" s="81">
        <v>471.3107745417977</v>
      </c>
    </row>
    <row r="21" spans="1:3" ht="12.75">
      <c r="A21" s="80">
        <v>37680</v>
      </c>
      <c r="C21" s="81">
        <v>448.728768449628</v>
      </c>
    </row>
    <row r="22" spans="1:3" ht="12.75">
      <c r="A22" s="80">
        <v>37711</v>
      </c>
      <c r="C22" s="81">
        <v>435.65951809530486</v>
      </c>
    </row>
    <row r="23" spans="1:3" ht="12.75">
      <c r="A23" s="80">
        <v>37741</v>
      </c>
      <c r="C23" s="81">
        <v>446.14663951846404</v>
      </c>
    </row>
    <row r="24" spans="1:3" ht="12.75">
      <c r="A24" s="80">
        <v>37772</v>
      </c>
      <c r="C24" s="81">
        <v>446.3381144298782</v>
      </c>
    </row>
    <row r="25" spans="1:3" ht="12.75">
      <c r="A25" s="80">
        <v>37802</v>
      </c>
      <c r="C25" s="81">
        <v>435.91652317781575</v>
      </c>
    </row>
    <row r="26" spans="1:3" ht="12.75">
      <c r="A26" s="80">
        <v>37833</v>
      </c>
      <c r="C26" s="81">
        <v>410.59088239493883</v>
      </c>
    </row>
    <row r="27" spans="1:3" ht="12.75">
      <c r="A27" s="80">
        <v>37864</v>
      </c>
      <c r="C27" s="81">
        <v>400.7139416122472</v>
      </c>
    </row>
    <row r="28" spans="1:3" ht="12.75">
      <c r="A28" s="80">
        <v>37894</v>
      </c>
      <c r="C28" s="81">
        <v>414.5125593575219</v>
      </c>
    </row>
    <row r="29" spans="1:3" ht="12.75">
      <c r="A29" s="80">
        <v>37925</v>
      </c>
      <c r="C29" s="81">
        <v>406.38139851780807</v>
      </c>
    </row>
    <row r="30" spans="1:3" ht="12.75">
      <c r="A30" s="80">
        <v>37955</v>
      </c>
      <c r="C30" s="81">
        <v>412.09392850667774</v>
      </c>
    </row>
    <row r="31" spans="1:3" ht="12.75">
      <c r="A31" s="80">
        <v>37986</v>
      </c>
      <c r="C31" s="81">
        <v>420.84710830617365</v>
      </c>
    </row>
    <row r="32" spans="1:3" ht="12.75">
      <c r="A32" s="80">
        <v>38017</v>
      </c>
      <c r="C32" s="81">
        <v>395.97829340509526</v>
      </c>
    </row>
    <row r="33" spans="1:3" ht="12.75">
      <c r="A33" s="80">
        <v>38046</v>
      </c>
      <c r="C33" s="81">
        <v>394.64043198658356</v>
      </c>
    </row>
    <row r="34" spans="1:3" ht="12.75">
      <c r="A34" s="80">
        <v>38077</v>
      </c>
      <c r="C34" s="81">
        <v>385.1289583792675</v>
      </c>
    </row>
    <row r="35" spans="1:3" ht="12.75">
      <c r="A35" s="80">
        <v>38107</v>
      </c>
      <c r="C35" s="81">
        <v>363.6775911329829</v>
      </c>
    </row>
    <row r="36" spans="1:3" ht="12.75">
      <c r="A36" s="80">
        <v>38138</v>
      </c>
      <c r="C36" s="81">
        <v>362.28815253888655</v>
      </c>
    </row>
    <row r="37" spans="1:3" ht="12.75">
      <c r="A37" s="80">
        <v>38168</v>
      </c>
      <c r="C37" s="81">
        <v>358.8221181680192</v>
      </c>
    </row>
    <row r="38" spans="1:3" ht="12.75">
      <c r="A38" s="80">
        <v>38199</v>
      </c>
      <c r="C38" s="81">
        <v>299.8902557223501</v>
      </c>
    </row>
    <row r="39" spans="1:3" ht="12.75">
      <c r="A39" s="80">
        <v>38230</v>
      </c>
      <c r="C39" s="81">
        <v>296.63388946942206</v>
      </c>
    </row>
    <row r="40" spans="1:3" ht="12.75">
      <c r="A40" s="80">
        <v>38260</v>
      </c>
      <c r="C40" s="81">
        <v>286.8414794523076</v>
      </c>
    </row>
    <row r="41" spans="1:3" ht="12.75">
      <c r="A41" s="80">
        <v>38291</v>
      </c>
      <c r="C41" s="81">
        <v>229.46195778035838</v>
      </c>
    </row>
    <row r="42" spans="1:3" ht="12.75">
      <c r="A42" s="80">
        <v>38321</v>
      </c>
      <c r="C42" s="81">
        <v>230.9174313386331</v>
      </c>
    </row>
    <row r="43" spans="1:3" ht="12.75">
      <c r="A43" s="80">
        <v>38352</v>
      </c>
      <c r="C43" s="81">
        <v>203.30788165730877</v>
      </c>
    </row>
    <row r="44" spans="1:3" ht="12.75">
      <c r="A44" s="80">
        <v>38383</v>
      </c>
      <c r="C44" s="81">
        <v>142.1827132375</v>
      </c>
    </row>
    <row r="45" spans="1:3" ht="12.75">
      <c r="A45" s="80">
        <v>38411</v>
      </c>
      <c r="C45" s="81">
        <v>144.75115711873246</v>
      </c>
    </row>
    <row r="46" spans="1:3" ht="12.75">
      <c r="A46" s="80">
        <v>38442</v>
      </c>
      <c r="C46" s="81">
        <v>117.53933905703146</v>
      </c>
    </row>
    <row r="47" spans="1:3" ht="12.75">
      <c r="A47" s="80">
        <v>38472</v>
      </c>
      <c r="C47" s="81">
        <v>58.00900419136378</v>
      </c>
    </row>
    <row r="48" spans="1:3" ht="12.75">
      <c r="A48" s="80">
        <v>38503</v>
      </c>
      <c r="C48" s="81">
        <v>57.818132351308414</v>
      </c>
    </row>
    <row r="49" spans="1:3" ht="12.75">
      <c r="A49" s="80">
        <v>38533</v>
      </c>
      <c r="C49" s="81">
        <v>36.11994562140187</v>
      </c>
    </row>
    <row r="50" spans="1:3" ht="12.75">
      <c r="A50" s="80">
        <v>38564</v>
      </c>
      <c r="C50" s="81">
        <v>26.306915451260473</v>
      </c>
    </row>
    <row r="51" spans="1:3" ht="12.75">
      <c r="A51" s="80">
        <v>38595</v>
      </c>
      <c r="C51" s="81">
        <v>24.040716883278815</v>
      </c>
    </row>
    <row r="52" spans="1:3" ht="12.75">
      <c r="A52" s="80">
        <v>38625</v>
      </c>
      <c r="C52" s="81">
        <v>12.262929826432188</v>
      </c>
    </row>
    <row r="53" spans="1:3" ht="12.75">
      <c r="A53" s="80">
        <v>38656</v>
      </c>
      <c r="C53" s="81">
        <v>2.6041783800000005</v>
      </c>
    </row>
    <row r="54" spans="1:3" ht="12.75">
      <c r="A54" s="80">
        <v>38686</v>
      </c>
      <c r="C54" s="81">
        <v>2.3602185</v>
      </c>
    </row>
    <row r="55" spans="1:3" ht="12.75">
      <c r="A55" s="80">
        <v>38717</v>
      </c>
      <c r="C55" s="81">
        <v>1.12001056</v>
      </c>
    </row>
    <row r="56" spans="1:3" ht="12.75">
      <c r="A56" s="80">
        <v>38748</v>
      </c>
      <c r="C56" s="81">
        <v>6.599509169999999</v>
      </c>
    </row>
    <row r="57" spans="1:3" ht="12.75">
      <c r="A57" s="80">
        <v>38776</v>
      </c>
      <c r="C57" s="81">
        <v>3.98673006</v>
      </c>
    </row>
    <row r="58" spans="1:3" ht="12.75">
      <c r="A58" s="80">
        <v>38807</v>
      </c>
      <c r="C58" s="81">
        <v>2.65027262</v>
      </c>
    </row>
    <row r="59" spans="1:3" ht="12.75">
      <c r="A59" s="80">
        <v>38837</v>
      </c>
      <c r="C59" s="81">
        <v>2.6702815400000004</v>
      </c>
    </row>
    <row r="60" spans="1:3" ht="12.75">
      <c r="A60" s="80">
        <v>38868</v>
      </c>
      <c r="C60" s="81">
        <v>8.05175552</v>
      </c>
    </row>
    <row r="61" spans="1:3" ht="12.75">
      <c r="A61" s="80">
        <v>38898</v>
      </c>
      <c r="C61" s="81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4" bestFit="1" customWidth="1"/>
    <col min="2" max="2" width="8.28125" style="78" bestFit="1" customWidth="1"/>
    <col min="3" max="3" width="6.8515625" style="78" customWidth="1"/>
    <col min="4" max="4" width="8.7109375" style="78" customWidth="1"/>
    <col min="5" max="5" width="7.8515625" style="78" customWidth="1"/>
    <col min="6" max="6" width="7.7109375" style="78" customWidth="1"/>
    <col min="7" max="7" width="8.00390625" style="78" customWidth="1"/>
    <col min="8" max="8" width="7.28125" style="81" customWidth="1"/>
    <col min="9" max="9" width="5.8515625" style="78" customWidth="1"/>
    <col min="10" max="10" width="7.421875" style="78" customWidth="1"/>
    <col min="11" max="12" width="6.421875" style="78" customWidth="1"/>
    <col min="13" max="13" width="6.8515625" style="78" customWidth="1"/>
    <col min="14" max="14" width="8.28125" style="78" customWidth="1"/>
    <col min="15" max="15" width="9.140625" style="78" customWidth="1"/>
    <col min="16" max="16" width="8.28125" style="78" customWidth="1"/>
    <col min="17" max="17" width="7.28125" style="78" customWidth="1"/>
    <col min="18" max="19" width="6.421875" style="78" bestFit="1" customWidth="1"/>
    <col min="20" max="20" width="9.140625" style="78" customWidth="1"/>
    <col min="21" max="21" width="10.421875" style="78" bestFit="1" customWidth="1"/>
    <col min="22" max="16384" width="9.140625" style="78" customWidth="1"/>
  </cols>
  <sheetData>
    <row r="4" spans="2:12" ht="12.75">
      <c r="B4" s="126" t="s">
        <v>124</v>
      </c>
      <c r="C4" s="127"/>
      <c r="D4" s="127"/>
      <c r="E4" s="127" t="s">
        <v>11</v>
      </c>
      <c r="F4" s="127"/>
      <c r="G4" s="126" t="s">
        <v>127</v>
      </c>
      <c r="H4" s="126"/>
      <c r="I4" s="126"/>
      <c r="J4" s="126"/>
      <c r="K4" s="126"/>
      <c r="L4" s="126"/>
    </row>
    <row r="5" spans="2:12" ht="12.75">
      <c r="B5" s="126" t="s">
        <v>21</v>
      </c>
      <c r="C5" s="127"/>
      <c r="D5" s="126" t="s">
        <v>24</v>
      </c>
      <c r="E5" s="126" t="s">
        <v>149</v>
      </c>
      <c r="F5" s="128"/>
      <c r="G5" s="128"/>
      <c r="I5" s="126" t="s">
        <v>125</v>
      </c>
      <c r="J5" s="126"/>
      <c r="K5" s="126"/>
      <c r="L5" s="126"/>
    </row>
    <row r="6" spans="2:18" ht="51.75" customHeight="1">
      <c r="B6" s="79" t="s">
        <v>22</v>
      </c>
      <c r="C6" s="79" t="s">
        <v>23</v>
      </c>
      <c r="D6" s="126"/>
      <c r="E6" s="79" t="s">
        <v>25</v>
      </c>
      <c r="F6" s="79" t="s">
        <v>177</v>
      </c>
      <c r="G6" s="79" t="s">
        <v>26</v>
      </c>
      <c r="H6" s="82" t="s">
        <v>20</v>
      </c>
      <c r="I6" s="79" t="s">
        <v>198</v>
      </c>
      <c r="J6" s="79" t="s">
        <v>27</v>
      </c>
      <c r="K6" s="79" t="s">
        <v>120</v>
      </c>
      <c r="L6" s="79" t="s">
        <v>121</v>
      </c>
      <c r="M6" s="79" t="s">
        <v>176</v>
      </c>
      <c r="N6" s="79" t="s">
        <v>145</v>
      </c>
      <c r="O6" s="79" t="s">
        <v>140</v>
      </c>
      <c r="P6" s="79" t="s">
        <v>28</v>
      </c>
      <c r="Q6" s="79" t="s">
        <v>96</v>
      </c>
      <c r="R6" s="78" t="s">
        <v>174</v>
      </c>
    </row>
    <row r="7" spans="1:21" ht="12.75">
      <c r="A7" s="85">
        <v>37256</v>
      </c>
      <c r="B7" s="83">
        <v>66.15582475</v>
      </c>
      <c r="C7" s="83">
        <v>33.53429211466512</v>
      </c>
      <c r="D7" s="83">
        <v>1572.2639057112704</v>
      </c>
      <c r="E7" s="83">
        <v>-2.842170943040401E-14</v>
      </c>
      <c r="F7" s="83">
        <v>114.64489053</v>
      </c>
      <c r="G7" s="83">
        <v>13.505971200000001</v>
      </c>
      <c r="H7" s="83">
        <v>187.20362513</v>
      </c>
      <c r="I7" s="83">
        <v>0.54722178</v>
      </c>
      <c r="J7" s="83">
        <v>0</v>
      </c>
      <c r="K7" s="83">
        <v>0</v>
      </c>
      <c r="L7" s="83">
        <v>49.82826749999291</v>
      </c>
      <c r="M7" s="83">
        <v>0.39</v>
      </c>
      <c r="N7" s="83">
        <v>0</v>
      </c>
      <c r="O7" s="83">
        <v>0</v>
      </c>
      <c r="P7" s="83">
        <v>96.23367803999999</v>
      </c>
      <c r="Q7" s="83">
        <v>20.55943247</v>
      </c>
      <c r="R7" s="83">
        <f>+SUM(B7:Q7)</f>
        <v>2154.8671092259287</v>
      </c>
      <c r="S7" s="83">
        <v>2154.3869293999933</v>
      </c>
      <c r="T7" s="83">
        <f>R7-S7</f>
        <v>0.4801798259354655</v>
      </c>
      <c r="U7" s="83"/>
    </row>
    <row r="8" spans="1:21" ht="12.75">
      <c r="A8" s="85">
        <v>37287</v>
      </c>
      <c r="B8" s="83">
        <v>64.90728657000001</v>
      </c>
      <c r="C8" s="83">
        <v>31.911216637496</v>
      </c>
      <c r="D8" s="83">
        <v>1468.0758592705392</v>
      </c>
      <c r="E8" s="83">
        <v>-3.552713678800501E-14</v>
      </c>
      <c r="F8" s="83">
        <v>112.98951694</v>
      </c>
      <c r="G8" s="83">
        <v>38.44713646000001</v>
      </c>
      <c r="H8" s="83">
        <v>140.34899973</v>
      </c>
      <c r="I8" s="83">
        <v>0.54722178</v>
      </c>
      <c r="J8" s="83">
        <v>0</v>
      </c>
      <c r="K8" s="83">
        <v>0</v>
      </c>
      <c r="L8" s="83">
        <v>65.02780969999999</v>
      </c>
      <c r="M8" s="83">
        <v>0.39</v>
      </c>
      <c r="N8" s="83">
        <v>0</v>
      </c>
      <c r="O8" s="83">
        <v>0</v>
      </c>
      <c r="P8" s="83">
        <v>8.591091089999825</v>
      </c>
      <c r="Q8" s="83">
        <v>20.44761656</v>
      </c>
      <c r="R8" s="83">
        <f aca="true" t="shared" si="0" ref="R8:R61">+SUM(B8:Q8)</f>
        <v>1951.6837547380348</v>
      </c>
      <c r="S8" s="83">
        <v>1945.22988378</v>
      </c>
      <c r="T8" s="83">
        <f aca="true" t="shared" si="1" ref="T8:T61">R8-S8</f>
        <v>6.4538709580349405</v>
      </c>
      <c r="U8" s="83"/>
    </row>
    <row r="9" spans="1:21" ht="12.75">
      <c r="A9" s="85">
        <v>37315</v>
      </c>
      <c r="B9" s="83">
        <v>64.90728657000001</v>
      </c>
      <c r="C9" s="83">
        <v>28.901258444575422</v>
      </c>
      <c r="D9" s="83">
        <v>1429.2810608187235</v>
      </c>
      <c r="E9" s="83">
        <v>-5.684341886080802E-14</v>
      </c>
      <c r="F9" s="83">
        <v>112.95071694</v>
      </c>
      <c r="G9" s="83">
        <v>6.8406952500000004</v>
      </c>
      <c r="H9" s="83">
        <v>136.27827663000002</v>
      </c>
      <c r="I9" s="83">
        <v>0.54722178</v>
      </c>
      <c r="J9" s="83">
        <v>0</v>
      </c>
      <c r="K9" s="83">
        <v>0</v>
      </c>
      <c r="L9" s="83">
        <v>63.376865890000005</v>
      </c>
      <c r="M9" s="83">
        <v>0.39</v>
      </c>
      <c r="N9" s="83">
        <v>0</v>
      </c>
      <c r="O9" s="83">
        <v>0</v>
      </c>
      <c r="P9" s="83">
        <v>1.553083579999626</v>
      </c>
      <c r="Q9" s="83">
        <v>20.317531730000002</v>
      </c>
      <c r="R9" s="83">
        <f t="shared" si="0"/>
        <v>1865.3439976332986</v>
      </c>
      <c r="S9" s="83">
        <v>1860.0342847699997</v>
      </c>
      <c r="T9" s="83">
        <f t="shared" si="1"/>
        <v>5.309712863298955</v>
      </c>
      <c r="U9" s="83"/>
    </row>
    <row r="10" spans="1:21" ht="12.75">
      <c r="A10" s="85">
        <v>37346</v>
      </c>
      <c r="B10" s="83">
        <v>67.95822820000001</v>
      </c>
      <c r="C10" s="83">
        <v>29.165448077664863</v>
      </c>
      <c r="D10" s="83">
        <v>1417.79874858394</v>
      </c>
      <c r="E10" s="83">
        <v>124.20325699999998</v>
      </c>
      <c r="F10" s="83">
        <v>108.74980283</v>
      </c>
      <c r="G10" s="83">
        <v>39.49186298</v>
      </c>
      <c r="H10" s="83">
        <v>52.505945559999994</v>
      </c>
      <c r="I10" s="83">
        <v>0.54722178</v>
      </c>
      <c r="J10" s="83">
        <v>0</v>
      </c>
      <c r="K10" s="83">
        <v>0</v>
      </c>
      <c r="L10" s="83">
        <v>70.71324374</v>
      </c>
      <c r="M10" s="83">
        <v>0.39</v>
      </c>
      <c r="N10" s="83">
        <v>0</v>
      </c>
      <c r="O10" s="83">
        <v>0</v>
      </c>
      <c r="P10" s="83">
        <v>22.523528059999972</v>
      </c>
      <c r="Q10" s="83">
        <v>20.257555090000004</v>
      </c>
      <c r="R10" s="83">
        <f t="shared" si="0"/>
        <v>1954.304841901605</v>
      </c>
      <c r="S10" s="83">
        <v>1951.4335961100003</v>
      </c>
      <c r="T10" s="83">
        <f t="shared" si="1"/>
        <v>2.8712457916046787</v>
      </c>
      <c r="U10" s="83"/>
    </row>
    <row r="11" spans="1:21" ht="12.75">
      <c r="A11" s="85">
        <v>37376</v>
      </c>
      <c r="B11" s="83">
        <v>68.96325384</v>
      </c>
      <c r="C11" s="83">
        <v>29.799581517862066</v>
      </c>
      <c r="D11" s="83">
        <v>1541.2962098741896</v>
      </c>
      <c r="E11" s="83">
        <v>123.78237400000005</v>
      </c>
      <c r="F11" s="83">
        <v>107.70372230000001</v>
      </c>
      <c r="G11" s="83">
        <v>3.0583199199999993</v>
      </c>
      <c r="H11" s="83">
        <v>52.50321104</v>
      </c>
      <c r="I11" s="83">
        <v>0.54722178</v>
      </c>
      <c r="J11" s="83">
        <v>0</v>
      </c>
      <c r="K11" s="83">
        <v>0</v>
      </c>
      <c r="L11" s="83">
        <v>72.15585607</v>
      </c>
      <c r="M11" s="83">
        <v>0.39</v>
      </c>
      <c r="N11" s="83">
        <v>0</v>
      </c>
      <c r="O11" s="83">
        <v>0</v>
      </c>
      <c r="P11" s="83">
        <v>0.0745967799997409</v>
      </c>
      <c r="Q11" s="83">
        <v>20.18844267</v>
      </c>
      <c r="R11" s="83">
        <f t="shared" si="0"/>
        <v>2020.4627897920516</v>
      </c>
      <c r="S11" s="83">
        <v>2017.2273332599996</v>
      </c>
      <c r="T11" s="83">
        <f t="shared" si="1"/>
        <v>3.2354565320520123</v>
      </c>
      <c r="U11" s="83"/>
    </row>
    <row r="12" spans="1:21" ht="12.75">
      <c r="A12" s="85">
        <v>37407</v>
      </c>
      <c r="B12" s="83">
        <v>76.30329526</v>
      </c>
      <c r="C12" s="83">
        <v>27.500031604092403</v>
      </c>
      <c r="D12" s="83">
        <v>1605.5391185651872</v>
      </c>
      <c r="E12" s="83">
        <v>51.003171999999935</v>
      </c>
      <c r="F12" s="83">
        <v>106.99966545000001</v>
      </c>
      <c r="G12" s="83">
        <v>52.9390945</v>
      </c>
      <c r="H12" s="83">
        <v>52.944823899999996</v>
      </c>
      <c r="I12" s="83">
        <v>0.54722178</v>
      </c>
      <c r="J12" s="83">
        <v>0</v>
      </c>
      <c r="K12" s="83">
        <v>0</v>
      </c>
      <c r="L12" s="83">
        <v>72.98176206</v>
      </c>
      <c r="M12" s="83">
        <v>0.39</v>
      </c>
      <c r="N12" s="83">
        <v>0</v>
      </c>
      <c r="O12" s="83">
        <v>0</v>
      </c>
      <c r="P12" s="83">
        <v>0.9268653599995424</v>
      </c>
      <c r="Q12" s="83">
        <v>20.113360810000003</v>
      </c>
      <c r="R12" s="83">
        <f t="shared" si="0"/>
        <v>2068.1884112892794</v>
      </c>
      <c r="S12" s="83">
        <v>2064.3780542199997</v>
      </c>
      <c r="T12" s="83">
        <f t="shared" si="1"/>
        <v>3.8103570692796893</v>
      </c>
      <c r="U12" s="83"/>
    </row>
    <row r="13" spans="1:21" ht="12.75">
      <c r="A13" s="85">
        <v>37437</v>
      </c>
      <c r="B13" s="83">
        <v>79.48502233</v>
      </c>
      <c r="C13" s="83">
        <v>29.12822535203418</v>
      </c>
      <c r="D13" s="83">
        <v>1720.3809471771472</v>
      </c>
      <c r="E13" s="83">
        <v>38.16866999999995</v>
      </c>
      <c r="F13" s="83">
        <v>106.54661297000001</v>
      </c>
      <c r="G13" s="83">
        <v>19.91060902</v>
      </c>
      <c r="H13" s="83">
        <v>52.50589295</v>
      </c>
      <c r="I13" s="83">
        <v>0.54722178</v>
      </c>
      <c r="J13" s="83">
        <v>0</v>
      </c>
      <c r="K13" s="83">
        <v>0</v>
      </c>
      <c r="L13" s="83">
        <v>73.03619036999999</v>
      </c>
      <c r="M13" s="83">
        <v>0.39</v>
      </c>
      <c r="N13" s="83">
        <v>0</v>
      </c>
      <c r="O13" s="83">
        <v>0</v>
      </c>
      <c r="P13" s="83">
        <v>0.099948779999945</v>
      </c>
      <c r="Q13" s="83">
        <v>20.046232900000003</v>
      </c>
      <c r="R13" s="83">
        <f t="shared" si="0"/>
        <v>2140.2455736291818</v>
      </c>
      <c r="S13" s="83">
        <v>2140.2322311</v>
      </c>
      <c r="T13" s="83">
        <f t="shared" si="1"/>
        <v>0.013342529181954887</v>
      </c>
      <c r="U13" s="83"/>
    </row>
    <row r="14" spans="1:21" ht="12.75">
      <c r="A14" s="85">
        <v>37468</v>
      </c>
      <c r="B14" s="83">
        <v>76.2674324</v>
      </c>
      <c r="C14" s="83">
        <v>30.193074075299403</v>
      </c>
      <c r="D14" s="83">
        <v>1545.3513586831507</v>
      </c>
      <c r="E14" s="83">
        <v>125.66908699999993</v>
      </c>
      <c r="F14" s="83">
        <v>105.2224391</v>
      </c>
      <c r="G14" s="83">
        <v>59.20763305000002</v>
      </c>
      <c r="H14" s="83">
        <v>52.505755959999995</v>
      </c>
      <c r="I14" s="83">
        <v>0.54722178</v>
      </c>
      <c r="J14" s="83">
        <v>0</v>
      </c>
      <c r="K14" s="83">
        <v>0</v>
      </c>
      <c r="L14" s="83">
        <v>72.87841976000001</v>
      </c>
      <c r="M14" s="83">
        <v>0.39</v>
      </c>
      <c r="N14" s="83">
        <v>0</v>
      </c>
      <c r="O14" s="83">
        <v>0</v>
      </c>
      <c r="P14" s="83">
        <v>0.053105719999688716</v>
      </c>
      <c r="Q14" s="83">
        <v>19.96858273</v>
      </c>
      <c r="R14" s="83">
        <f t="shared" si="0"/>
        <v>2088.254110258449</v>
      </c>
      <c r="S14" s="83">
        <v>2088.3739829</v>
      </c>
      <c r="T14" s="83">
        <f t="shared" si="1"/>
        <v>-0.11987264155095545</v>
      </c>
      <c r="U14" s="83"/>
    </row>
    <row r="15" spans="1:21" ht="12.75">
      <c r="A15" s="85">
        <v>37499</v>
      </c>
      <c r="B15" s="83">
        <v>78.87889050999999</v>
      </c>
      <c r="C15" s="83">
        <v>27.086178792696543</v>
      </c>
      <c r="D15" s="83">
        <v>1484.458518338496</v>
      </c>
      <c r="E15" s="83">
        <v>228.93391699999995</v>
      </c>
      <c r="F15" s="83">
        <v>105.65950369000001</v>
      </c>
      <c r="G15" s="83">
        <v>6.46829559</v>
      </c>
      <c r="H15" s="83">
        <v>52.582048809999996</v>
      </c>
      <c r="I15" s="83">
        <v>0.54722178</v>
      </c>
      <c r="J15" s="83">
        <v>0</v>
      </c>
      <c r="K15" s="83">
        <v>0</v>
      </c>
      <c r="L15" s="83">
        <v>73.02622349999999</v>
      </c>
      <c r="M15" s="83">
        <v>0.39</v>
      </c>
      <c r="N15" s="83">
        <v>0</v>
      </c>
      <c r="O15" s="83">
        <v>0</v>
      </c>
      <c r="P15" s="83">
        <v>-0.02407289999994333</v>
      </c>
      <c r="Q15" s="83">
        <v>19.779003839999998</v>
      </c>
      <c r="R15" s="83">
        <f t="shared" si="0"/>
        <v>2077.7857289511926</v>
      </c>
      <c r="S15" s="83">
        <v>2077.9398993199998</v>
      </c>
      <c r="T15" s="83">
        <f t="shared" si="1"/>
        <v>-0.15417036880717205</v>
      </c>
      <c r="U15" s="83"/>
    </row>
    <row r="16" spans="1:21" ht="12.75">
      <c r="A16" s="85">
        <v>37529</v>
      </c>
      <c r="B16" s="83">
        <v>81.3939749</v>
      </c>
      <c r="C16" s="83">
        <v>27.133507074374858</v>
      </c>
      <c r="D16" s="83">
        <v>1421.6389129738266</v>
      </c>
      <c r="E16" s="83">
        <v>287.14314</v>
      </c>
      <c r="F16" s="83">
        <v>105.49136023</v>
      </c>
      <c r="G16" s="83">
        <v>105.09314797</v>
      </c>
      <c r="H16" s="83">
        <v>52.53486133</v>
      </c>
      <c r="I16" s="83">
        <v>0.54722178</v>
      </c>
      <c r="J16" s="83">
        <v>0</v>
      </c>
      <c r="K16" s="83">
        <v>0</v>
      </c>
      <c r="L16" s="83">
        <v>49.420107689999995</v>
      </c>
      <c r="M16" s="83">
        <v>0.39</v>
      </c>
      <c r="N16" s="83">
        <v>0</v>
      </c>
      <c r="O16" s="83">
        <v>0</v>
      </c>
      <c r="P16" s="83">
        <v>-0.07943817000020037</v>
      </c>
      <c r="Q16" s="83">
        <v>19.634492550000004</v>
      </c>
      <c r="R16" s="83">
        <f t="shared" si="0"/>
        <v>2150.341288328201</v>
      </c>
      <c r="S16" s="83">
        <v>2150.5785856499997</v>
      </c>
      <c r="T16" s="83">
        <f t="shared" si="1"/>
        <v>-0.2372973217989056</v>
      </c>
      <c r="U16" s="83"/>
    </row>
    <row r="17" spans="1:21" ht="12.75">
      <c r="A17" s="85">
        <v>37560</v>
      </c>
      <c r="B17" s="83">
        <v>85.38137242</v>
      </c>
      <c r="C17" s="83">
        <v>28.138370679671358</v>
      </c>
      <c r="D17" s="83">
        <v>1391.7951526378854</v>
      </c>
      <c r="E17" s="83">
        <v>311.04280900000003</v>
      </c>
      <c r="F17" s="83">
        <v>95.53284633999999</v>
      </c>
      <c r="G17" s="83">
        <v>49.539171639999985</v>
      </c>
      <c r="H17" s="83">
        <v>66.52664265</v>
      </c>
      <c r="I17" s="83">
        <v>0.54722178</v>
      </c>
      <c r="J17" s="83">
        <v>0</v>
      </c>
      <c r="K17" s="83">
        <v>0</v>
      </c>
      <c r="L17" s="83">
        <v>48.87537071999999</v>
      </c>
      <c r="M17" s="83">
        <v>0.39</v>
      </c>
      <c r="N17" s="83">
        <v>0</v>
      </c>
      <c r="O17" s="83">
        <v>0</v>
      </c>
      <c r="P17" s="83">
        <v>0.1086389100005461</v>
      </c>
      <c r="Q17" s="83">
        <v>19.795908110000003</v>
      </c>
      <c r="R17" s="83">
        <f t="shared" si="0"/>
        <v>2097.6735048875566</v>
      </c>
      <c r="S17" s="83">
        <v>2098.2419292</v>
      </c>
      <c r="T17" s="83">
        <f t="shared" si="1"/>
        <v>-0.5684243124433124</v>
      </c>
      <c r="U17" s="83"/>
    </row>
    <row r="18" spans="1:21" ht="12.75">
      <c r="A18" s="85">
        <v>37590</v>
      </c>
      <c r="B18" s="83">
        <v>83.40376216</v>
      </c>
      <c r="C18" s="83">
        <v>25.318117602122708</v>
      </c>
      <c r="D18" s="83">
        <v>1320.07125534235</v>
      </c>
      <c r="E18" s="83">
        <v>358.163569</v>
      </c>
      <c r="F18" s="83">
        <v>96.48939516</v>
      </c>
      <c r="G18" s="83">
        <v>56.46496906</v>
      </c>
      <c r="H18" s="83">
        <v>95.19577712</v>
      </c>
      <c r="I18" s="83">
        <v>0.54722178</v>
      </c>
      <c r="J18" s="83">
        <v>0</v>
      </c>
      <c r="K18" s="83">
        <v>0</v>
      </c>
      <c r="L18" s="83">
        <v>49.25957204</v>
      </c>
      <c r="M18" s="83">
        <v>0.39</v>
      </c>
      <c r="N18" s="83">
        <v>0</v>
      </c>
      <c r="O18" s="83">
        <v>0</v>
      </c>
      <c r="P18" s="83">
        <v>0.8412034900001955</v>
      </c>
      <c r="Q18" s="83">
        <v>19.73804618</v>
      </c>
      <c r="R18" s="83">
        <f t="shared" si="0"/>
        <v>2105.8828889344727</v>
      </c>
      <c r="S18" s="83">
        <v>2107.5146394999997</v>
      </c>
      <c r="T18" s="83">
        <f t="shared" si="1"/>
        <v>-1.6317505655269997</v>
      </c>
      <c r="U18" s="83"/>
    </row>
    <row r="19" spans="1:21" ht="12.75">
      <c r="A19" s="85">
        <v>37621</v>
      </c>
      <c r="B19" s="83">
        <v>87.95935032999999</v>
      </c>
      <c r="C19" s="83">
        <v>24.184298419969696</v>
      </c>
      <c r="D19" s="83">
        <v>1264.364495343977</v>
      </c>
      <c r="E19" s="83">
        <v>470.765787</v>
      </c>
      <c r="F19" s="83">
        <v>95.36970501</v>
      </c>
      <c r="G19" s="83">
        <v>97.2562207</v>
      </c>
      <c r="H19" s="83">
        <v>74.98766545</v>
      </c>
      <c r="I19" s="83">
        <v>0.54722178</v>
      </c>
      <c r="J19" s="83">
        <v>0</v>
      </c>
      <c r="K19" s="83">
        <v>0</v>
      </c>
      <c r="L19" s="83">
        <v>50.042781160000004</v>
      </c>
      <c r="M19" s="83">
        <v>0.39</v>
      </c>
      <c r="N19" s="83">
        <v>0</v>
      </c>
      <c r="O19" s="83">
        <v>0</v>
      </c>
      <c r="P19" s="83">
        <v>22.550337450002157</v>
      </c>
      <c r="Q19" s="83">
        <v>23.034968120000002</v>
      </c>
      <c r="R19" s="83">
        <f t="shared" si="0"/>
        <v>2211.4528307639494</v>
      </c>
      <c r="S19" s="83">
        <v>2189.067085390002</v>
      </c>
      <c r="T19" s="83">
        <f t="shared" si="1"/>
        <v>22.38574537394743</v>
      </c>
      <c r="U19" s="83"/>
    </row>
    <row r="20" spans="1:21" ht="12.75">
      <c r="A20" s="85">
        <v>37652</v>
      </c>
      <c r="B20" s="83">
        <v>91.01022861999999</v>
      </c>
      <c r="C20" s="83">
        <v>24.36324274353315</v>
      </c>
      <c r="D20" s="83">
        <v>1255.8094534953213</v>
      </c>
      <c r="E20" s="83">
        <v>500.86843799999997</v>
      </c>
      <c r="F20" s="83">
        <v>95.72385332</v>
      </c>
      <c r="G20" s="83">
        <v>14.592701390000009</v>
      </c>
      <c r="H20" s="83">
        <v>52.574026139999994</v>
      </c>
      <c r="I20" s="83">
        <v>0.54722178</v>
      </c>
      <c r="J20" s="83">
        <v>0</v>
      </c>
      <c r="K20" s="83">
        <v>0</v>
      </c>
      <c r="L20" s="83">
        <v>49.59040767</v>
      </c>
      <c r="M20" s="83">
        <v>0.39</v>
      </c>
      <c r="N20" s="83">
        <v>0</v>
      </c>
      <c r="O20" s="83">
        <v>0</v>
      </c>
      <c r="P20" s="83">
        <v>9.81119183000077</v>
      </c>
      <c r="Q20" s="83">
        <v>22.680348470000002</v>
      </c>
      <c r="R20" s="83">
        <f t="shared" si="0"/>
        <v>2117.9611134588545</v>
      </c>
      <c r="S20" s="83">
        <v>2117.61337645</v>
      </c>
      <c r="T20" s="83">
        <f t="shared" si="1"/>
        <v>0.3477370088544376</v>
      </c>
      <c r="U20" s="83"/>
    </row>
    <row r="21" spans="1:21" ht="12.75">
      <c r="A21" s="85">
        <v>37680</v>
      </c>
      <c r="B21" s="83">
        <v>79.97693938999998</v>
      </c>
      <c r="C21" s="83">
        <v>20.286320745064376</v>
      </c>
      <c r="D21" s="83">
        <v>1178.917750940944</v>
      </c>
      <c r="E21" s="83">
        <v>522.7272296299999</v>
      </c>
      <c r="F21" s="83">
        <v>96.43013569</v>
      </c>
      <c r="G21" s="83">
        <v>26.58272457</v>
      </c>
      <c r="H21" s="83">
        <v>52.62421214</v>
      </c>
      <c r="I21" s="83">
        <v>0.54722178</v>
      </c>
      <c r="J21" s="83">
        <v>0</v>
      </c>
      <c r="K21" s="83">
        <v>0</v>
      </c>
      <c r="L21" s="83">
        <v>49.35829846</v>
      </c>
      <c r="M21" s="83">
        <v>0.39</v>
      </c>
      <c r="N21" s="83">
        <v>0</v>
      </c>
      <c r="O21" s="83">
        <v>0</v>
      </c>
      <c r="P21" s="83">
        <v>0.7143637100016098</v>
      </c>
      <c r="Q21" s="83">
        <v>27.17895876</v>
      </c>
      <c r="R21" s="83">
        <f t="shared" si="0"/>
        <v>2055.73415581601</v>
      </c>
      <c r="S21" s="83">
        <v>2054.438587210002</v>
      </c>
      <c r="T21" s="83">
        <f t="shared" si="1"/>
        <v>1.2955686060081462</v>
      </c>
      <c r="U21" s="83"/>
    </row>
    <row r="22" spans="1:21" ht="12.75">
      <c r="A22" s="85">
        <v>37711</v>
      </c>
      <c r="B22" s="83">
        <v>77.50540701</v>
      </c>
      <c r="C22" s="83">
        <v>19.2047637594378</v>
      </c>
      <c r="D22" s="83">
        <v>1125.0262105724905</v>
      </c>
      <c r="E22" s="83">
        <v>507.51101998999997</v>
      </c>
      <c r="F22" s="83">
        <v>86.60089135999999</v>
      </c>
      <c r="G22" s="83">
        <v>59.77178871000001</v>
      </c>
      <c r="H22" s="83">
        <v>52.48185091</v>
      </c>
      <c r="I22" s="83">
        <v>0.54722178</v>
      </c>
      <c r="J22" s="83">
        <v>0</v>
      </c>
      <c r="K22" s="83">
        <v>0</v>
      </c>
      <c r="L22" s="83">
        <v>49.41972339</v>
      </c>
      <c r="M22" s="83">
        <v>0.39</v>
      </c>
      <c r="N22" s="83">
        <v>0</v>
      </c>
      <c r="O22" s="83">
        <v>0</v>
      </c>
      <c r="P22" s="83">
        <v>1.5414547100015386</v>
      </c>
      <c r="Q22" s="83">
        <v>27.41821435</v>
      </c>
      <c r="R22" s="83">
        <f t="shared" si="0"/>
        <v>2007.4185465419298</v>
      </c>
      <c r="S22" s="83">
        <v>2007.7508146800017</v>
      </c>
      <c r="T22" s="83">
        <f t="shared" si="1"/>
        <v>-0.3322681380718677</v>
      </c>
      <c r="U22" s="83"/>
    </row>
    <row r="23" spans="1:21" ht="12.75">
      <c r="A23" s="85">
        <v>37741</v>
      </c>
      <c r="B23" s="83">
        <v>80.25507436</v>
      </c>
      <c r="C23" s="83">
        <v>20.144315293649594</v>
      </c>
      <c r="D23" s="83">
        <v>1134.439843348769</v>
      </c>
      <c r="E23" s="83">
        <v>567.1562410000001</v>
      </c>
      <c r="F23" s="83">
        <v>85.96754593</v>
      </c>
      <c r="G23" s="83">
        <v>54.53358157</v>
      </c>
      <c r="H23" s="83">
        <v>52.53102422</v>
      </c>
      <c r="I23" s="83">
        <v>0.54722178</v>
      </c>
      <c r="J23" s="83">
        <v>0</v>
      </c>
      <c r="K23" s="83">
        <v>0</v>
      </c>
      <c r="L23" s="83">
        <v>49.0783503</v>
      </c>
      <c r="M23" s="83">
        <v>0.39</v>
      </c>
      <c r="N23" s="83">
        <v>0</v>
      </c>
      <c r="O23" s="83">
        <v>0</v>
      </c>
      <c r="P23" s="83">
        <v>1.638916370002241</v>
      </c>
      <c r="Q23" s="83">
        <v>27.237356759999997</v>
      </c>
      <c r="R23" s="83">
        <f t="shared" si="0"/>
        <v>2073.919470932421</v>
      </c>
      <c r="S23" s="83">
        <v>2073.831462150002</v>
      </c>
      <c r="T23" s="83">
        <f t="shared" si="1"/>
        <v>0.08800878241891041</v>
      </c>
      <c r="U23" s="83"/>
    </row>
    <row r="24" spans="1:21" ht="12.75">
      <c r="A24" s="85">
        <v>37772</v>
      </c>
      <c r="B24" s="83">
        <v>82.82160153000001</v>
      </c>
      <c r="C24" s="83">
        <v>17.409683451950322</v>
      </c>
      <c r="D24" s="83">
        <v>1210.610076910659</v>
      </c>
      <c r="E24" s="83">
        <v>475.36573599999997</v>
      </c>
      <c r="F24" s="83">
        <v>84.70164433000001</v>
      </c>
      <c r="G24" s="83">
        <v>98.45580535000002</v>
      </c>
      <c r="H24" s="83">
        <v>53.11207085</v>
      </c>
      <c r="I24" s="83">
        <v>0.54722178</v>
      </c>
      <c r="J24" s="83">
        <v>0</v>
      </c>
      <c r="K24" s="83">
        <v>0</v>
      </c>
      <c r="L24" s="83">
        <v>49.50459692999999</v>
      </c>
      <c r="M24" s="83">
        <v>0.39</v>
      </c>
      <c r="N24" s="83">
        <v>0</v>
      </c>
      <c r="O24" s="83">
        <v>0</v>
      </c>
      <c r="P24" s="83">
        <v>2.2788354100046124</v>
      </c>
      <c r="Q24" s="83">
        <v>27.976922430000002</v>
      </c>
      <c r="R24" s="83">
        <f t="shared" si="0"/>
        <v>2103.174194972614</v>
      </c>
      <c r="S24" s="83">
        <v>2102.3262606100043</v>
      </c>
      <c r="T24" s="83">
        <f t="shared" si="1"/>
        <v>0.8479343626095215</v>
      </c>
      <c r="U24" s="83"/>
    </row>
    <row r="25" spans="1:21" ht="12.75">
      <c r="A25" s="85">
        <v>37802</v>
      </c>
      <c r="B25" s="83">
        <v>77.14306643</v>
      </c>
      <c r="C25" s="83">
        <v>17.117954674784766</v>
      </c>
      <c r="D25" s="83">
        <v>1187.478814331994</v>
      </c>
      <c r="E25" s="83">
        <v>459.64231300000006</v>
      </c>
      <c r="F25" s="83">
        <v>83.45252638000001</v>
      </c>
      <c r="G25" s="83">
        <v>110.78834464999997</v>
      </c>
      <c r="H25" s="83">
        <v>56.775080960000004</v>
      </c>
      <c r="I25" s="83">
        <v>6.04995478</v>
      </c>
      <c r="J25" s="83">
        <v>0</v>
      </c>
      <c r="K25" s="83">
        <v>0</v>
      </c>
      <c r="L25" s="83">
        <v>49.88906884</v>
      </c>
      <c r="M25" s="83">
        <v>0.41</v>
      </c>
      <c r="N25" s="83">
        <v>0</v>
      </c>
      <c r="O25" s="83">
        <v>0</v>
      </c>
      <c r="P25" s="83">
        <v>1.9291197700022171</v>
      </c>
      <c r="Q25" s="83">
        <v>28.01712309</v>
      </c>
      <c r="R25" s="83">
        <f t="shared" si="0"/>
        <v>2078.693366906781</v>
      </c>
      <c r="S25" s="83">
        <v>2078.4250495100023</v>
      </c>
      <c r="T25" s="83">
        <f t="shared" si="1"/>
        <v>0.26831739677891164</v>
      </c>
      <c r="U25" s="83"/>
    </row>
    <row r="26" spans="1:21" ht="12.75">
      <c r="A26" s="85">
        <v>37833</v>
      </c>
      <c r="B26" s="83">
        <v>77.07887249000001</v>
      </c>
      <c r="C26" s="83">
        <v>16.706721352876837</v>
      </c>
      <c r="D26" s="83">
        <v>1238.8452782095244</v>
      </c>
      <c r="E26" s="83">
        <v>512.221653</v>
      </c>
      <c r="F26" s="83">
        <v>82.57151694000001</v>
      </c>
      <c r="G26" s="83">
        <v>17.126415339999998</v>
      </c>
      <c r="H26" s="83">
        <v>52.61738866</v>
      </c>
      <c r="I26" s="83">
        <v>6.04995478</v>
      </c>
      <c r="J26" s="83">
        <v>0</v>
      </c>
      <c r="K26" s="83">
        <v>0</v>
      </c>
      <c r="L26" s="83">
        <v>47.05302819999999</v>
      </c>
      <c r="M26" s="83">
        <v>0.41</v>
      </c>
      <c r="N26" s="83">
        <v>0</v>
      </c>
      <c r="O26" s="83">
        <v>0</v>
      </c>
      <c r="P26" s="83">
        <v>3.14594526</v>
      </c>
      <c r="Q26" s="83">
        <v>27.759880289999998</v>
      </c>
      <c r="R26" s="83">
        <f t="shared" si="0"/>
        <v>2081.5866545224017</v>
      </c>
      <c r="S26" s="83">
        <v>2081.31076348</v>
      </c>
      <c r="T26" s="83">
        <f t="shared" si="1"/>
        <v>0.2758910424017813</v>
      </c>
      <c r="U26" s="83"/>
    </row>
    <row r="27" spans="1:21" ht="12.75">
      <c r="A27" s="85">
        <v>37864</v>
      </c>
      <c r="B27" s="83">
        <v>76.42187562000001</v>
      </c>
      <c r="C27" s="83">
        <v>13.945574483854095</v>
      </c>
      <c r="D27" s="83">
        <v>1297.7441038047411</v>
      </c>
      <c r="E27" s="83">
        <v>436.3984879999999</v>
      </c>
      <c r="F27" s="83">
        <v>84.39159344000001</v>
      </c>
      <c r="G27" s="83">
        <v>2.5722050899999997</v>
      </c>
      <c r="H27" s="83">
        <v>50.5701496</v>
      </c>
      <c r="I27" s="83">
        <v>6.04995478</v>
      </c>
      <c r="J27" s="83">
        <v>0</v>
      </c>
      <c r="K27" s="83">
        <v>0</v>
      </c>
      <c r="L27" s="83">
        <v>46.76292281</v>
      </c>
      <c r="M27" s="83">
        <v>0.41</v>
      </c>
      <c r="N27" s="83">
        <v>0</v>
      </c>
      <c r="O27" s="83">
        <v>0</v>
      </c>
      <c r="P27" s="83">
        <v>3.1670834699999992</v>
      </c>
      <c r="Q27" s="83">
        <v>27.646260549999997</v>
      </c>
      <c r="R27" s="83">
        <f t="shared" si="0"/>
        <v>2046.080211648595</v>
      </c>
      <c r="S27" s="83">
        <v>2045.8615038100002</v>
      </c>
      <c r="T27" s="83">
        <f t="shared" si="1"/>
        <v>0.2187078385948098</v>
      </c>
      <c r="U27" s="83"/>
    </row>
    <row r="28" spans="1:21" ht="12.75">
      <c r="A28" s="85">
        <v>37894</v>
      </c>
      <c r="B28" s="83">
        <v>81.93086186000001</v>
      </c>
      <c r="C28" s="83">
        <v>14.330298088515047</v>
      </c>
      <c r="D28" s="83">
        <v>1375.9498419563458</v>
      </c>
      <c r="E28" s="83">
        <v>326.7892279999999</v>
      </c>
      <c r="F28" s="83">
        <v>84.87624721</v>
      </c>
      <c r="G28" s="83">
        <v>21.46233523</v>
      </c>
      <c r="H28" s="83">
        <v>67.75736069999999</v>
      </c>
      <c r="I28" s="83">
        <v>6.04995478</v>
      </c>
      <c r="J28" s="83">
        <v>0</v>
      </c>
      <c r="K28" s="83">
        <v>0</v>
      </c>
      <c r="L28" s="83">
        <v>46.39492927</v>
      </c>
      <c r="M28" s="83">
        <v>0.41</v>
      </c>
      <c r="N28" s="83">
        <v>0</v>
      </c>
      <c r="O28" s="83">
        <v>0</v>
      </c>
      <c r="P28" s="83">
        <v>19.806910689999995</v>
      </c>
      <c r="Q28" s="83">
        <v>27.89246149</v>
      </c>
      <c r="R28" s="83">
        <f t="shared" si="0"/>
        <v>2073.650429274861</v>
      </c>
      <c r="S28" s="83">
        <v>2057.28288619</v>
      </c>
      <c r="T28" s="83">
        <f t="shared" si="1"/>
        <v>16.3675430848607</v>
      </c>
      <c r="U28" s="83"/>
    </row>
    <row r="29" spans="1:21" ht="12.75">
      <c r="A29" s="85">
        <v>37925</v>
      </c>
      <c r="B29" s="83">
        <v>81.49635449</v>
      </c>
      <c r="C29" s="83">
        <v>14.260230403052764</v>
      </c>
      <c r="D29" s="83">
        <v>1380.7704602761733</v>
      </c>
      <c r="E29" s="83">
        <v>244.54379499999996</v>
      </c>
      <c r="F29" s="83">
        <v>84.97690341</v>
      </c>
      <c r="G29" s="83">
        <v>22.101493020000003</v>
      </c>
      <c r="H29" s="83">
        <v>68.14053784999999</v>
      </c>
      <c r="I29" s="83">
        <v>6.03995478</v>
      </c>
      <c r="J29" s="83">
        <v>0</v>
      </c>
      <c r="K29" s="83">
        <v>0</v>
      </c>
      <c r="L29" s="83">
        <v>46.612157769999996</v>
      </c>
      <c r="M29" s="83">
        <v>0.41</v>
      </c>
      <c r="N29" s="83">
        <v>0</v>
      </c>
      <c r="O29" s="83">
        <v>0</v>
      </c>
      <c r="P29" s="83">
        <v>62.848465479999994</v>
      </c>
      <c r="Q29" s="83">
        <v>34.59110011</v>
      </c>
      <c r="R29" s="83">
        <f t="shared" si="0"/>
        <v>2046.7914525892263</v>
      </c>
      <c r="S29" s="83">
        <v>2037.8501899300004</v>
      </c>
      <c r="T29" s="83">
        <f t="shared" si="1"/>
        <v>8.941262659225913</v>
      </c>
      <c r="U29" s="83"/>
    </row>
    <row r="30" spans="1:21" ht="12.75">
      <c r="A30" s="85">
        <v>37955</v>
      </c>
      <c r="B30" s="83">
        <v>84.05307963</v>
      </c>
      <c r="C30" s="83">
        <v>12.083044527502098</v>
      </c>
      <c r="D30" s="83">
        <v>1566.7783439038858</v>
      </c>
      <c r="E30" s="83">
        <v>118.50961145000007</v>
      </c>
      <c r="F30" s="83">
        <v>78.97594056</v>
      </c>
      <c r="G30" s="83">
        <v>14.448731049999997</v>
      </c>
      <c r="H30" s="83">
        <v>67.92145221</v>
      </c>
      <c r="I30" s="83">
        <v>6.03995478</v>
      </c>
      <c r="J30" s="83">
        <v>0</v>
      </c>
      <c r="K30" s="83">
        <v>0</v>
      </c>
      <c r="L30" s="83">
        <v>46.32554869</v>
      </c>
      <c r="M30" s="83">
        <v>0.41</v>
      </c>
      <c r="N30" s="83">
        <v>0</v>
      </c>
      <c r="O30" s="83">
        <v>0</v>
      </c>
      <c r="P30" s="83">
        <v>57.55746419</v>
      </c>
      <c r="Q30" s="83">
        <v>35.61154501</v>
      </c>
      <c r="R30" s="83">
        <f t="shared" si="0"/>
        <v>2088.7147160013883</v>
      </c>
      <c r="S30" s="83">
        <v>2079.77265554</v>
      </c>
      <c r="T30" s="83">
        <f t="shared" si="1"/>
        <v>8.942060461388337</v>
      </c>
      <c r="U30" s="83"/>
    </row>
    <row r="31" spans="1:21" ht="12.75">
      <c r="A31" s="85">
        <v>37986</v>
      </c>
      <c r="B31" s="83">
        <v>86.09322791000001</v>
      </c>
      <c r="C31" s="83">
        <v>12.349197034192672</v>
      </c>
      <c r="D31" s="83">
        <v>1644.2088436393894</v>
      </c>
      <c r="E31" s="83">
        <v>179.5569029999999</v>
      </c>
      <c r="F31" s="83">
        <v>76.38906819</v>
      </c>
      <c r="G31" s="83">
        <v>93.62588473</v>
      </c>
      <c r="H31" s="83">
        <v>50.48713185</v>
      </c>
      <c r="I31" s="83">
        <v>6.05995478</v>
      </c>
      <c r="J31" s="83">
        <v>0</v>
      </c>
      <c r="K31" s="83">
        <v>0</v>
      </c>
      <c r="L31" s="83">
        <v>7.103780370000002</v>
      </c>
      <c r="M31" s="83">
        <v>0.39</v>
      </c>
      <c r="N31" s="83">
        <v>0</v>
      </c>
      <c r="O31" s="83">
        <v>0</v>
      </c>
      <c r="P31" s="83">
        <v>0.1791746800000027</v>
      </c>
      <c r="Q31" s="83">
        <v>35.1815756</v>
      </c>
      <c r="R31" s="83">
        <f t="shared" si="0"/>
        <v>2191.624741783582</v>
      </c>
      <c r="S31" s="83">
        <v>2189.51577083</v>
      </c>
      <c r="T31" s="83">
        <f t="shared" si="1"/>
        <v>2.1089709535822294</v>
      </c>
      <c r="U31" s="83"/>
    </row>
    <row r="32" spans="1:21" ht="12.75">
      <c r="A32" s="85">
        <v>38017</v>
      </c>
      <c r="B32" s="83">
        <v>91.01022861999999</v>
      </c>
      <c r="C32" s="83">
        <v>12.229454347621317</v>
      </c>
      <c r="D32" s="83">
        <v>1255.8245021629923</v>
      </c>
      <c r="E32" s="83">
        <v>500.86843799999997</v>
      </c>
      <c r="F32" s="83">
        <v>95.72385332</v>
      </c>
      <c r="G32" s="83">
        <v>14.58447259000001</v>
      </c>
      <c r="H32" s="83">
        <v>52.574026139999994</v>
      </c>
      <c r="I32" s="83">
        <v>0.54722178</v>
      </c>
      <c r="J32" s="83">
        <v>0</v>
      </c>
      <c r="K32" s="83">
        <v>0</v>
      </c>
      <c r="L32" s="83">
        <v>49.35546152</v>
      </c>
      <c r="M32" s="83">
        <v>0.39</v>
      </c>
      <c r="N32" s="83">
        <v>0</v>
      </c>
      <c r="O32" s="83">
        <v>0</v>
      </c>
      <c r="P32" s="83">
        <v>10.054366779999997</v>
      </c>
      <c r="Q32" s="83">
        <v>22.680348470000002</v>
      </c>
      <c r="R32" s="83">
        <f t="shared" si="0"/>
        <v>2105.842373730613</v>
      </c>
      <c r="S32" s="83">
        <v>2117.6133764499996</v>
      </c>
      <c r="T32" s="83">
        <f t="shared" si="1"/>
        <v>-11.771002719386615</v>
      </c>
      <c r="U32" s="83"/>
    </row>
    <row r="33" spans="1:21" ht="12.75">
      <c r="A33" s="85">
        <v>38046</v>
      </c>
      <c r="B33" s="83">
        <v>81.16050834</v>
      </c>
      <c r="C33" s="83">
        <v>9.791998400957965</v>
      </c>
      <c r="D33" s="83">
        <v>1643.094807752518</v>
      </c>
      <c r="E33" s="83">
        <v>114.47358310000007</v>
      </c>
      <c r="F33" s="83">
        <v>75.15767035</v>
      </c>
      <c r="G33" s="83">
        <v>42.84721884</v>
      </c>
      <c r="H33" s="83">
        <v>51.28771863</v>
      </c>
      <c r="I33" s="83">
        <v>6.04995478</v>
      </c>
      <c r="J33" s="83">
        <v>0</v>
      </c>
      <c r="K33" s="83">
        <v>0</v>
      </c>
      <c r="L33" s="83">
        <v>47.8985453</v>
      </c>
      <c r="M33" s="83">
        <v>0.39</v>
      </c>
      <c r="N33" s="83">
        <v>0</v>
      </c>
      <c r="O33" s="83">
        <v>0</v>
      </c>
      <c r="P33" s="83">
        <v>2.88488737</v>
      </c>
      <c r="Q33" s="83">
        <v>34.39193396</v>
      </c>
      <c r="R33" s="83">
        <f t="shared" si="0"/>
        <v>2109.428826823476</v>
      </c>
      <c r="S33" s="83">
        <v>2106.6274212800004</v>
      </c>
      <c r="T33" s="83">
        <f t="shared" si="1"/>
        <v>2.801405543475539</v>
      </c>
      <c r="U33" s="83"/>
    </row>
    <row r="34" spans="1:21" ht="12.75">
      <c r="A34" s="85">
        <v>38077</v>
      </c>
      <c r="B34" s="83">
        <v>86.48032079</v>
      </c>
      <c r="C34" s="83">
        <v>9.665358672373872</v>
      </c>
      <c r="D34" s="83">
        <v>1578.210670976271</v>
      </c>
      <c r="E34" s="83">
        <v>106.81153700000004</v>
      </c>
      <c r="F34" s="83">
        <v>75.58784201</v>
      </c>
      <c r="G34" s="83">
        <v>49.75684943999999</v>
      </c>
      <c r="H34" s="83">
        <v>50.3354848</v>
      </c>
      <c r="I34" s="83">
        <v>6.04995478</v>
      </c>
      <c r="J34" s="83">
        <v>0</v>
      </c>
      <c r="K34" s="83">
        <v>0</v>
      </c>
      <c r="L34" s="83">
        <v>48.11911904</v>
      </c>
      <c r="M34" s="83">
        <v>0.39</v>
      </c>
      <c r="N34" s="83">
        <v>0</v>
      </c>
      <c r="O34" s="83">
        <v>0</v>
      </c>
      <c r="P34" s="83">
        <v>0.29732121000000034</v>
      </c>
      <c r="Q34" s="83">
        <v>33.99871052</v>
      </c>
      <c r="R34" s="83">
        <f t="shared" si="0"/>
        <v>2045.7031692386452</v>
      </c>
      <c r="S34" s="83">
        <v>2043.6931540500002</v>
      </c>
      <c r="T34" s="83">
        <f t="shared" si="1"/>
        <v>2.0100151886449567</v>
      </c>
      <c r="U34" s="83"/>
    </row>
    <row r="35" spans="1:21" ht="12.75">
      <c r="A35" s="85">
        <v>38107</v>
      </c>
      <c r="B35" s="83">
        <v>77.86781228000001</v>
      </c>
      <c r="C35" s="83">
        <v>9.404213559883534</v>
      </c>
      <c r="D35" s="83">
        <v>1573.35671761901</v>
      </c>
      <c r="E35" s="83">
        <v>132.69445953000002</v>
      </c>
      <c r="F35" s="83">
        <v>74.95502345000001</v>
      </c>
      <c r="G35" s="83">
        <v>16.175870250000003</v>
      </c>
      <c r="H35" s="83">
        <v>50.39419402</v>
      </c>
      <c r="I35" s="83">
        <v>0.86139475</v>
      </c>
      <c r="J35" s="83">
        <v>0</v>
      </c>
      <c r="K35" s="83">
        <v>0</v>
      </c>
      <c r="L35" s="83">
        <v>48.256770089999996</v>
      </c>
      <c r="M35" s="83">
        <v>0.39</v>
      </c>
      <c r="N35" s="83">
        <v>0</v>
      </c>
      <c r="O35" s="83">
        <v>0</v>
      </c>
      <c r="P35" s="83">
        <v>52.116706270000016</v>
      </c>
      <c r="Q35" s="83">
        <v>33.0316679</v>
      </c>
      <c r="R35" s="83">
        <f t="shared" si="0"/>
        <v>2069.5048297188937</v>
      </c>
      <c r="S35" s="83">
        <v>2067.49301316</v>
      </c>
      <c r="T35" s="83">
        <f t="shared" si="1"/>
        <v>2.01181655889377</v>
      </c>
      <c r="U35" s="83"/>
    </row>
    <row r="36" spans="1:21" ht="12.75">
      <c r="A36" s="85">
        <v>38138</v>
      </c>
      <c r="B36" s="83">
        <v>79.20010543</v>
      </c>
      <c r="C36" s="83">
        <v>7.335469010922122</v>
      </c>
      <c r="D36" s="83">
        <v>1662.4041146893487</v>
      </c>
      <c r="E36" s="83">
        <v>18.065657999999996</v>
      </c>
      <c r="F36" s="83">
        <v>72.42949219</v>
      </c>
      <c r="G36" s="83">
        <v>7.792558169999999</v>
      </c>
      <c r="H36" s="83">
        <v>50.333167020000005</v>
      </c>
      <c r="I36" s="83">
        <v>1.5084642599999998</v>
      </c>
      <c r="J36" s="83">
        <v>0</v>
      </c>
      <c r="K36" s="83">
        <v>0</v>
      </c>
      <c r="L36" s="83">
        <v>54.02884682</v>
      </c>
      <c r="M36" s="83">
        <v>0.39</v>
      </c>
      <c r="N36" s="83">
        <v>0</v>
      </c>
      <c r="O36" s="83">
        <v>0</v>
      </c>
      <c r="P36" s="83">
        <v>22.206830529999998</v>
      </c>
      <c r="Q36" s="83">
        <v>32.9637651</v>
      </c>
      <c r="R36" s="83">
        <f t="shared" si="0"/>
        <v>2008.6584712202707</v>
      </c>
      <c r="S36" s="83">
        <v>2006.73566834</v>
      </c>
      <c r="T36" s="83">
        <f t="shared" si="1"/>
        <v>1.9228028802706376</v>
      </c>
      <c r="U36" s="83"/>
    </row>
    <row r="37" spans="1:21" ht="12.75">
      <c r="A37" s="85">
        <v>38168</v>
      </c>
      <c r="B37" s="83">
        <v>78.72192622</v>
      </c>
      <c r="C37" s="83">
        <v>7.30215809217391</v>
      </c>
      <c r="D37" s="83">
        <v>1682.6964817343962</v>
      </c>
      <c r="E37" s="83">
        <v>66.448707</v>
      </c>
      <c r="F37" s="83">
        <v>92.43099542</v>
      </c>
      <c r="G37" s="83">
        <v>26.63661313</v>
      </c>
      <c r="H37" s="83">
        <v>24.150351909999998</v>
      </c>
      <c r="I37" s="83">
        <v>1.50726426</v>
      </c>
      <c r="J37" s="83">
        <v>0</v>
      </c>
      <c r="K37" s="83">
        <v>26.2199336</v>
      </c>
      <c r="L37" s="83">
        <v>7.824790299999999</v>
      </c>
      <c r="M37" s="83">
        <v>0.39</v>
      </c>
      <c r="N37" s="83">
        <v>0.41333221000000003</v>
      </c>
      <c r="O37" s="83">
        <v>0</v>
      </c>
      <c r="P37" s="83">
        <v>0.48884036000000086</v>
      </c>
      <c r="Q37" s="83">
        <v>32.61878807000001</v>
      </c>
      <c r="R37" s="83">
        <f t="shared" si="0"/>
        <v>2047.85018230657</v>
      </c>
      <c r="S37" s="83">
        <v>2045.8950404200002</v>
      </c>
      <c r="T37" s="83">
        <f t="shared" si="1"/>
        <v>1.9551418865698906</v>
      </c>
      <c r="U37" s="83"/>
    </row>
    <row r="38" spans="1:21" ht="12.75">
      <c r="A38" s="85">
        <v>38199</v>
      </c>
      <c r="B38" s="83">
        <v>79.54504200000001</v>
      </c>
      <c r="C38" s="83">
        <v>7.2572426135459125</v>
      </c>
      <c r="D38" s="83">
        <v>1652.923744475482</v>
      </c>
      <c r="E38" s="83">
        <v>16.08896600000002</v>
      </c>
      <c r="F38" s="83">
        <v>92.36009445</v>
      </c>
      <c r="G38" s="83">
        <v>27.807908099999995</v>
      </c>
      <c r="H38" s="83">
        <v>24.376321559999997</v>
      </c>
      <c r="I38" s="83">
        <v>1.20871286</v>
      </c>
      <c r="J38" s="83">
        <v>0</v>
      </c>
      <c r="K38" s="83">
        <v>26.2199336</v>
      </c>
      <c r="L38" s="83">
        <v>7.903817439999998</v>
      </c>
      <c r="M38" s="83">
        <v>0.39</v>
      </c>
      <c r="N38" s="83">
        <v>0.35068761</v>
      </c>
      <c r="O38" s="83">
        <v>0</v>
      </c>
      <c r="P38" s="83">
        <v>0.7161510699999992</v>
      </c>
      <c r="Q38" s="83">
        <v>32.756496940000005</v>
      </c>
      <c r="R38" s="83">
        <f t="shared" si="0"/>
        <v>1969.9051187190282</v>
      </c>
      <c r="S38" s="83">
        <v>1967.7069263799997</v>
      </c>
      <c r="T38" s="83">
        <f t="shared" si="1"/>
        <v>2.1981923390285374</v>
      </c>
      <c r="U38" s="83"/>
    </row>
    <row r="39" spans="1:21" ht="12.75">
      <c r="A39" s="85">
        <v>38230</v>
      </c>
      <c r="B39" s="83">
        <v>83.05690118999999</v>
      </c>
      <c r="C39" s="83">
        <v>4.635362879518457</v>
      </c>
      <c r="D39" s="83">
        <v>1912.9897805013643</v>
      </c>
      <c r="E39" s="83">
        <v>23.168142000000024</v>
      </c>
      <c r="F39" s="83">
        <v>87.48346894000001</v>
      </c>
      <c r="G39" s="83">
        <v>6.8744029699999984</v>
      </c>
      <c r="H39" s="83">
        <v>24.14847372</v>
      </c>
      <c r="I39" s="83">
        <v>1.20751286</v>
      </c>
      <c r="J39" s="83">
        <v>0</v>
      </c>
      <c r="K39" s="83">
        <v>26.2199336</v>
      </c>
      <c r="L39" s="83">
        <v>8.071138340000003</v>
      </c>
      <c r="M39" s="83">
        <v>0.39</v>
      </c>
      <c r="N39" s="83">
        <v>0.35068761</v>
      </c>
      <c r="O39" s="83">
        <v>0</v>
      </c>
      <c r="P39" s="83">
        <v>0.10327623000000005</v>
      </c>
      <c r="Q39" s="83">
        <v>32.252569879999996</v>
      </c>
      <c r="R39" s="83">
        <f t="shared" si="0"/>
        <v>2210.9516507208823</v>
      </c>
      <c r="S39" s="83">
        <v>2208.98762939</v>
      </c>
      <c r="T39" s="83">
        <f t="shared" si="1"/>
        <v>1.964021330882133</v>
      </c>
      <c r="U39" s="83"/>
    </row>
    <row r="40" spans="1:21" ht="12.75">
      <c r="A40" s="85">
        <v>38260</v>
      </c>
      <c r="B40" s="83">
        <v>84.18473495999999</v>
      </c>
      <c r="C40" s="83">
        <v>4.654104025993588</v>
      </c>
      <c r="D40" s="83">
        <v>1802.0089631348717</v>
      </c>
      <c r="E40" s="83">
        <v>-5.684341886080802E-14</v>
      </c>
      <c r="F40" s="83">
        <v>87.26666427</v>
      </c>
      <c r="G40" s="83">
        <v>60.22285726999999</v>
      </c>
      <c r="H40" s="83">
        <v>24.17948804</v>
      </c>
      <c r="I40" s="83">
        <v>1.00631286</v>
      </c>
      <c r="J40" s="83">
        <v>0</v>
      </c>
      <c r="K40" s="83">
        <v>26.2199336</v>
      </c>
      <c r="L40" s="83">
        <v>7.946015379999999</v>
      </c>
      <c r="M40" s="83">
        <v>0.39</v>
      </c>
      <c r="N40" s="83">
        <v>0.28804301</v>
      </c>
      <c r="O40" s="83">
        <v>0</v>
      </c>
      <c r="P40" s="83">
        <v>0.13417514999999836</v>
      </c>
      <c r="Q40" s="83">
        <v>31.93255544</v>
      </c>
      <c r="R40" s="83">
        <f t="shared" si="0"/>
        <v>2130.433847140865</v>
      </c>
      <c r="S40" s="83">
        <v>2128.44500256</v>
      </c>
      <c r="T40" s="83">
        <f t="shared" si="1"/>
        <v>1.988844580865134</v>
      </c>
      <c r="U40" s="83"/>
    </row>
    <row r="41" spans="1:21" ht="12.75">
      <c r="A41" s="85">
        <v>38291</v>
      </c>
      <c r="B41" s="83">
        <v>85.79498071</v>
      </c>
      <c r="C41" s="83">
        <v>4.723971820804738</v>
      </c>
      <c r="D41" s="83">
        <v>1806.7651211110206</v>
      </c>
      <c r="E41" s="83">
        <v>0</v>
      </c>
      <c r="F41" s="83">
        <v>78.52708043</v>
      </c>
      <c r="G41" s="83">
        <v>23.501785390000002</v>
      </c>
      <c r="H41" s="83">
        <v>28.40577261</v>
      </c>
      <c r="I41" s="83">
        <v>0.7551128600000001</v>
      </c>
      <c r="J41" s="83">
        <v>0</v>
      </c>
      <c r="K41" s="83">
        <v>26.2199336</v>
      </c>
      <c r="L41" s="83">
        <v>9.116830700000005</v>
      </c>
      <c r="M41" s="83">
        <v>0.39</v>
      </c>
      <c r="N41" s="83">
        <v>0.28804301</v>
      </c>
      <c r="O41" s="83">
        <v>0</v>
      </c>
      <c r="P41" s="83">
        <v>20.270428640000006</v>
      </c>
      <c r="Q41" s="83">
        <v>31.61187391</v>
      </c>
      <c r="R41" s="83">
        <f t="shared" si="0"/>
        <v>2116.3709347918248</v>
      </c>
      <c r="S41" s="83">
        <v>2110.0505892900005</v>
      </c>
      <c r="T41" s="83">
        <f t="shared" si="1"/>
        <v>6.320345501824249</v>
      </c>
      <c r="U41" s="83"/>
    </row>
    <row r="42" spans="1:21" ht="12.75">
      <c r="A42" s="85">
        <v>38321</v>
      </c>
      <c r="B42" s="83">
        <v>89.16244481999999</v>
      </c>
      <c r="C42" s="83">
        <v>2.2945121699856115</v>
      </c>
      <c r="D42" s="83">
        <v>2086.1000422545612</v>
      </c>
      <c r="E42" s="83">
        <v>-5.684341886080802E-14</v>
      </c>
      <c r="F42" s="83">
        <v>75.93778747</v>
      </c>
      <c r="G42" s="83">
        <v>13.2611326</v>
      </c>
      <c r="H42" s="83">
        <v>24.138190799999997</v>
      </c>
      <c r="I42" s="83">
        <v>0.54722178</v>
      </c>
      <c r="J42" s="83">
        <v>0</v>
      </c>
      <c r="K42" s="83">
        <v>26.2199336</v>
      </c>
      <c r="L42" s="83">
        <v>8.490048930000002</v>
      </c>
      <c r="M42" s="83">
        <v>0.39</v>
      </c>
      <c r="N42" s="83">
        <v>0.28804301</v>
      </c>
      <c r="O42" s="83">
        <v>0</v>
      </c>
      <c r="P42" s="83">
        <v>12.130488830000003</v>
      </c>
      <c r="Q42" s="83">
        <v>31.609707109999995</v>
      </c>
      <c r="R42" s="83">
        <f t="shared" si="0"/>
        <v>2370.569553374546</v>
      </c>
      <c r="S42" s="83">
        <v>2368.49254012</v>
      </c>
      <c r="T42" s="83">
        <f t="shared" si="1"/>
        <v>2.077013254546273</v>
      </c>
      <c r="U42" s="83"/>
    </row>
    <row r="43" spans="1:21" ht="12.75">
      <c r="A43" s="85">
        <v>38352</v>
      </c>
      <c r="B43" s="83">
        <v>86.10126385000001</v>
      </c>
      <c r="C43" s="83">
        <v>2.303994908260342</v>
      </c>
      <c r="D43" s="83">
        <v>1983.8991353658434</v>
      </c>
      <c r="E43" s="83">
        <v>-5.684341886080802E-14</v>
      </c>
      <c r="F43" s="83">
        <v>76.01945294000001</v>
      </c>
      <c r="G43" s="83">
        <v>2.51649039</v>
      </c>
      <c r="H43" s="83">
        <v>24.153296899999997</v>
      </c>
      <c r="I43" s="83">
        <v>0.5472217799999999</v>
      </c>
      <c r="J43" s="83">
        <v>0</v>
      </c>
      <c r="K43" s="83">
        <v>26.2199336</v>
      </c>
      <c r="L43" s="83">
        <v>8.62740317</v>
      </c>
      <c r="M43" s="83">
        <v>0.39</v>
      </c>
      <c r="N43" s="83">
        <v>0.11126694000000001</v>
      </c>
      <c r="O43" s="83">
        <v>0</v>
      </c>
      <c r="P43" s="83">
        <v>3.3574796199999994</v>
      </c>
      <c r="Q43" s="83">
        <v>31.431071500000005</v>
      </c>
      <c r="R43" s="83">
        <f t="shared" si="0"/>
        <v>2245.678010964104</v>
      </c>
      <c r="S43" s="83">
        <v>2243.5186445100003</v>
      </c>
      <c r="T43" s="83">
        <f t="shared" si="1"/>
        <v>2.159366454103747</v>
      </c>
      <c r="U43" s="83"/>
    </row>
    <row r="44" spans="1:21" ht="12.75">
      <c r="A44" s="85">
        <v>38383</v>
      </c>
      <c r="B44" s="83">
        <v>82.91996501999999</v>
      </c>
      <c r="C44" s="83">
        <v>2.248867387875</v>
      </c>
      <c r="D44" s="83">
        <v>1832.27821605475</v>
      </c>
      <c r="E44" s="83">
        <v>-1.7053025658242404E-13</v>
      </c>
      <c r="F44" s="83">
        <v>76.60566994000001</v>
      </c>
      <c r="G44" s="83">
        <v>18.969578020000004</v>
      </c>
      <c r="H44" s="83">
        <v>24.159955729999997</v>
      </c>
      <c r="I44" s="83">
        <v>0.5472217799999999</v>
      </c>
      <c r="J44" s="83">
        <v>0</v>
      </c>
      <c r="K44" s="83">
        <v>26.2199336</v>
      </c>
      <c r="L44" s="83">
        <v>7.671510769999999</v>
      </c>
      <c r="M44" s="83">
        <v>0.39</v>
      </c>
      <c r="N44" s="83">
        <v>0.11126694000000001</v>
      </c>
      <c r="O44" s="83">
        <v>0</v>
      </c>
      <c r="P44" s="83">
        <v>3.2210359499999996</v>
      </c>
      <c r="Q44" s="83">
        <v>33.67269993000001</v>
      </c>
      <c r="R44" s="83">
        <f t="shared" si="0"/>
        <v>2109.0159211226246</v>
      </c>
      <c r="S44" s="83">
        <v>2106.9146369299997</v>
      </c>
      <c r="T44" s="83">
        <f t="shared" si="1"/>
        <v>2.1012841926249166</v>
      </c>
      <c r="U44" s="83"/>
    </row>
    <row r="45" spans="1:21" ht="12.75">
      <c r="A45" s="85">
        <v>38411</v>
      </c>
      <c r="B45" s="83">
        <v>84.94328753</v>
      </c>
      <c r="C45" s="83">
        <v>0.39598808645020295</v>
      </c>
      <c r="D45" s="83">
        <v>1845.0879337564036</v>
      </c>
      <c r="E45" s="83">
        <v>-2.842170943040401E-14</v>
      </c>
      <c r="F45" s="83">
        <v>80.28967693999999</v>
      </c>
      <c r="G45" s="83">
        <v>9.72219041</v>
      </c>
      <c r="H45" s="83">
        <v>24.379458429999996</v>
      </c>
      <c r="I45" s="83">
        <v>0.5472217799999999</v>
      </c>
      <c r="J45" s="83">
        <v>0</v>
      </c>
      <c r="K45" s="83">
        <v>26.2199336</v>
      </c>
      <c r="L45" s="83">
        <v>8.238459210000002</v>
      </c>
      <c r="M45" s="83">
        <v>0.39</v>
      </c>
      <c r="N45" s="83">
        <v>0.11126694000000001</v>
      </c>
      <c r="O45" s="83">
        <v>0</v>
      </c>
      <c r="P45" s="83">
        <v>3.7277566500000012</v>
      </c>
      <c r="Q45" s="83">
        <v>34.37103056</v>
      </c>
      <c r="R45" s="83">
        <f t="shared" si="0"/>
        <v>2118.4242038928533</v>
      </c>
      <c r="S45" s="83">
        <v>2116.0976151299997</v>
      </c>
      <c r="T45" s="83">
        <f t="shared" si="1"/>
        <v>2.3265887628535893</v>
      </c>
      <c r="U45" s="83"/>
    </row>
    <row r="46" spans="1:21" ht="12.75">
      <c r="A46" s="85">
        <v>38442</v>
      </c>
      <c r="B46" s="83">
        <v>83.75235869</v>
      </c>
      <c r="C46" s="83">
        <v>0.3892224661238461</v>
      </c>
      <c r="D46" s="83">
        <v>1736.5102926207967</v>
      </c>
      <c r="E46" s="83">
        <v>0</v>
      </c>
      <c r="F46" s="83">
        <v>80.88777993999999</v>
      </c>
      <c r="G46" s="83">
        <v>53.92171856</v>
      </c>
      <c r="H46" s="83">
        <v>24.142674469999996</v>
      </c>
      <c r="I46" s="83">
        <v>0.5472217799999999</v>
      </c>
      <c r="J46" s="83">
        <v>0</v>
      </c>
      <c r="K46" s="83">
        <v>26.2199336</v>
      </c>
      <c r="L46" s="83">
        <v>7.899553069999995</v>
      </c>
      <c r="M46" s="83">
        <v>0.39</v>
      </c>
      <c r="N46" s="83">
        <v>0.11126694000000001</v>
      </c>
      <c r="O46" s="83">
        <v>0</v>
      </c>
      <c r="P46" s="83">
        <v>0.2640772499999978</v>
      </c>
      <c r="Q46" s="83">
        <v>33.85864903</v>
      </c>
      <c r="R46" s="83">
        <f t="shared" si="0"/>
        <v>2048.8947484169207</v>
      </c>
      <c r="S46" s="83">
        <v>2046.8432120500001</v>
      </c>
      <c r="T46" s="83">
        <f t="shared" si="1"/>
        <v>2.0515363669205726</v>
      </c>
      <c r="U46" s="83"/>
    </row>
    <row r="47" spans="1:21" ht="12.75">
      <c r="A47" s="85">
        <v>38472</v>
      </c>
      <c r="B47" s="83">
        <v>85.37365181</v>
      </c>
      <c r="C47" s="83">
        <v>1.660713373612171</v>
      </c>
      <c r="D47" s="83">
        <v>1736.2029533754212</v>
      </c>
      <c r="E47" s="83">
        <v>0</v>
      </c>
      <c r="F47" s="83">
        <v>80.92268194</v>
      </c>
      <c r="G47" s="83">
        <v>41.64017372000001</v>
      </c>
      <c r="H47" s="83">
        <v>24.163085159999998</v>
      </c>
      <c r="I47" s="83">
        <v>0.5472217800000001</v>
      </c>
      <c r="J47" s="83">
        <v>0</v>
      </c>
      <c r="K47" s="83">
        <v>26.2199336</v>
      </c>
      <c r="L47" s="83">
        <v>8.293374139999996</v>
      </c>
      <c r="M47" s="83">
        <v>0.39</v>
      </c>
      <c r="N47" s="83">
        <v>0.08711569</v>
      </c>
      <c r="O47" s="83">
        <v>0</v>
      </c>
      <c r="P47" s="83">
        <v>6.877101500000004</v>
      </c>
      <c r="Q47" s="83">
        <v>33.868782890000006</v>
      </c>
      <c r="R47" s="83">
        <f t="shared" si="0"/>
        <v>2046.2467889790337</v>
      </c>
      <c r="S47" s="83">
        <v>2044.10549704</v>
      </c>
      <c r="T47" s="83">
        <f t="shared" si="1"/>
        <v>2.1412919390336356</v>
      </c>
      <c r="U47" s="83"/>
    </row>
    <row r="48" spans="1:21" ht="12.75">
      <c r="A48" s="85">
        <v>38503</v>
      </c>
      <c r="B48" s="83">
        <v>85.37365181</v>
      </c>
      <c r="C48" s="83">
        <v>0.37498191448598134</v>
      </c>
      <c r="D48" s="83">
        <v>1822.66268324</v>
      </c>
      <c r="E48" s="83">
        <v>0</v>
      </c>
      <c r="F48" s="83">
        <v>98.35931862999999</v>
      </c>
      <c r="G48" s="83">
        <v>32.44216728000001</v>
      </c>
      <c r="H48" s="83">
        <v>24.147395949999996</v>
      </c>
      <c r="I48" s="83">
        <v>0.5472217799999999</v>
      </c>
      <c r="J48" s="83">
        <v>0</v>
      </c>
      <c r="K48" s="83">
        <v>26.2199336</v>
      </c>
      <c r="L48" s="83">
        <v>8.495358469999996</v>
      </c>
      <c r="M48" s="83">
        <v>0.39</v>
      </c>
      <c r="N48" s="83">
        <v>0.32714512</v>
      </c>
      <c r="O48" s="83">
        <v>0</v>
      </c>
      <c r="P48" s="83">
        <v>9.464021769999995</v>
      </c>
      <c r="Q48" s="83">
        <v>33.256845580000004</v>
      </c>
      <c r="R48" s="83">
        <f t="shared" si="0"/>
        <v>2142.060725144486</v>
      </c>
      <c r="S48" s="83">
        <v>2141.0208284399996</v>
      </c>
      <c r="T48" s="83">
        <f t="shared" si="1"/>
        <v>1.039896704486182</v>
      </c>
      <c r="U48" s="83"/>
    </row>
    <row r="49" spans="1:21" ht="12.75">
      <c r="A49" s="85">
        <v>38533</v>
      </c>
      <c r="B49" s="83">
        <v>84.46698995</v>
      </c>
      <c r="C49" s="83">
        <v>0.6409719281619938</v>
      </c>
      <c r="D49" s="83">
        <v>1698.6093666799998</v>
      </c>
      <c r="E49" s="83">
        <v>0</v>
      </c>
      <c r="F49" s="83">
        <v>107.26751018</v>
      </c>
      <c r="G49" s="83">
        <v>51.690042270000006</v>
      </c>
      <c r="H49" s="83">
        <v>23.87725102</v>
      </c>
      <c r="I49" s="83">
        <v>0.5472217800000001</v>
      </c>
      <c r="J49" s="83">
        <v>0</v>
      </c>
      <c r="K49" s="83">
        <v>26.2199336</v>
      </c>
      <c r="L49" s="83">
        <v>8.33152487</v>
      </c>
      <c r="M49" s="83">
        <v>0.39</v>
      </c>
      <c r="N49" s="83">
        <v>0.28835716</v>
      </c>
      <c r="O49" s="83">
        <v>0</v>
      </c>
      <c r="P49" s="83">
        <v>4.499000890000008</v>
      </c>
      <c r="Q49" s="83">
        <v>32.32308634</v>
      </c>
      <c r="R49" s="83">
        <f t="shared" si="0"/>
        <v>2039.151256668162</v>
      </c>
      <c r="S49" s="83">
        <v>2038.1178227999999</v>
      </c>
      <c r="T49" s="83">
        <f t="shared" si="1"/>
        <v>1.033433868162092</v>
      </c>
      <c r="U49" s="83"/>
    </row>
    <row r="50" spans="1:21" ht="12.75">
      <c r="A50" s="85">
        <v>38564</v>
      </c>
      <c r="B50" s="83">
        <v>83.83005154</v>
      </c>
      <c r="C50" s="83">
        <v>0.8647074488381405</v>
      </c>
      <c r="D50" s="83">
        <v>1706.2356813650154</v>
      </c>
      <c r="E50" s="83">
        <v>0</v>
      </c>
      <c r="F50" s="83">
        <v>106.59008194</v>
      </c>
      <c r="G50" s="83">
        <v>21.277865649999995</v>
      </c>
      <c r="H50" s="83">
        <v>23.87310364</v>
      </c>
      <c r="I50" s="83">
        <v>0.54722178</v>
      </c>
      <c r="J50" s="83">
        <v>0</v>
      </c>
      <c r="K50" s="83">
        <v>26.2199336</v>
      </c>
      <c r="L50" s="83">
        <v>6.95771788</v>
      </c>
      <c r="M50" s="83">
        <v>0.39</v>
      </c>
      <c r="N50" s="83">
        <v>0.24956920000000002</v>
      </c>
      <c r="O50" s="83">
        <v>0</v>
      </c>
      <c r="P50" s="83">
        <v>3.3447416700000017</v>
      </c>
      <c r="Q50" s="83">
        <v>31.797921580000008</v>
      </c>
      <c r="R50" s="83">
        <f t="shared" si="0"/>
        <v>2012.1785972938537</v>
      </c>
      <c r="S50" s="83">
        <v>2010.1692399500007</v>
      </c>
      <c r="T50" s="83">
        <f t="shared" si="1"/>
        <v>2.0093573438530257</v>
      </c>
      <c r="U50" s="83"/>
    </row>
    <row r="51" spans="1:21" ht="12.75">
      <c r="A51" s="85">
        <v>38595</v>
      </c>
      <c r="B51" s="83">
        <v>84.01593734</v>
      </c>
      <c r="C51" s="83">
        <v>0.20461692769634557</v>
      </c>
      <c r="D51" s="83">
        <v>2058.4884988576414</v>
      </c>
      <c r="E51" s="83">
        <v>0</v>
      </c>
      <c r="F51" s="83">
        <v>130.63873581000001</v>
      </c>
      <c r="G51" s="83">
        <v>36.25241717</v>
      </c>
      <c r="H51" s="83">
        <v>23.883256</v>
      </c>
      <c r="I51" s="83">
        <v>0.54722178</v>
      </c>
      <c r="J51" s="83">
        <v>0</v>
      </c>
      <c r="K51" s="83">
        <v>26.2199336</v>
      </c>
      <c r="L51" s="83">
        <v>6.73251394</v>
      </c>
      <c r="M51" s="83">
        <v>0.39</v>
      </c>
      <c r="N51" s="83">
        <v>0.43915207</v>
      </c>
      <c r="O51" s="83">
        <v>0</v>
      </c>
      <c r="P51" s="83">
        <v>4.834317129999981</v>
      </c>
      <c r="Q51" s="83">
        <v>31.43352866</v>
      </c>
      <c r="R51" s="83">
        <f t="shared" si="0"/>
        <v>2404.080129285338</v>
      </c>
      <c r="S51" s="83">
        <v>2402.03989542</v>
      </c>
      <c r="T51" s="83">
        <f t="shared" si="1"/>
        <v>2.0402338653379957</v>
      </c>
      <c r="U51" s="83"/>
    </row>
    <row r="52" spans="1:21" ht="12.75">
      <c r="A52" s="85">
        <v>38625</v>
      </c>
      <c r="B52" s="83">
        <v>89.18479518000001</v>
      </c>
      <c r="C52" s="83">
        <v>0.20167097188162622</v>
      </c>
      <c r="D52" s="83">
        <v>1972.3115964940996</v>
      </c>
      <c r="E52" s="83">
        <v>-2.842170943040401E-14</v>
      </c>
      <c r="F52" s="83">
        <v>137.51103146</v>
      </c>
      <c r="G52" s="83">
        <v>12.886017529999998</v>
      </c>
      <c r="H52" s="83">
        <v>23.87012683</v>
      </c>
      <c r="I52" s="83">
        <v>0.5472217799999999</v>
      </c>
      <c r="J52" s="83">
        <v>0</v>
      </c>
      <c r="K52" s="83">
        <v>26.2199336</v>
      </c>
      <c r="L52" s="83">
        <v>6.83480383</v>
      </c>
      <c r="M52" s="83">
        <v>0.39</v>
      </c>
      <c r="N52" s="83">
        <v>0.35848814</v>
      </c>
      <c r="O52" s="83">
        <v>0</v>
      </c>
      <c r="P52" s="83">
        <v>10.482126959999992</v>
      </c>
      <c r="Q52" s="83">
        <v>30.67733164000001</v>
      </c>
      <c r="R52" s="83">
        <f t="shared" si="0"/>
        <v>2311.475144415982</v>
      </c>
      <c r="S52" s="83">
        <v>2309.4762870900004</v>
      </c>
      <c r="T52" s="83">
        <f t="shared" si="1"/>
        <v>1.9988573259815894</v>
      </c>
      <c r="U52" s="83"/>
    </row>
    <row r="53" spans="1:21" ht="12.75">
      <c r="A53" s="85">
        <v>38656</v>
      </c>
      <c r="B53" s="83">
        <v>88.93842068000001</v>
      </c>
      <c r="C53" s="83">
        <v>0.5125632442153357</v>
      </c>
      <c r="D53" s="83">
        <v>2204.7387400627767</v>
      </c>
      <c r="E53" s="83">
        <v>-2.842170943040401E-14</v>
      </c>
      <c r="F53" s="83">
        <v>126.94168343000001</v>
      </c>
      <c r="G53" s="83">
        <v>10.441708400000001</v>
      </c>
      <c r="H53" s="83">
        <v>23.86917488</v>
      </c>
      <c r="I53" s="83">
        <v>0.5472217800000001</v>
      </c>
      <c r="J53" s="83">
        <v>0</v>
      </c>
      <c r="K53" s="83">
        <v>26.2199336</v>
      </c>
      <c r="L53" s="83">
        <v>6.524724640000002</v>
      </c>
      <c r="M53" s="83">
        <v>0.39</v>
      </c>
      <c r="N53" s="83">
        <v>0.31547557</v>
      </c>
      <c r="O53" s="83">
        <v>0</v>
      </c>
      <c r="P53" s="83">
        <v>4.654422409999995</v>
      </c>
      <c r="Q53" s="83">
        <v>30.78285051</v>
      </c>
      <c r="R53" s="83">
        <f t="shared" si="0"/>
        <v>2524.8769192069926</v>
      </c>
      <c r="S53" s="83">
        <v>2522.8861995800003</v>
      </c>
      <c r="T53" s="83">
        <f t="shared" si="1"/>
        <v>1.9907196269923588</v>
      </c>
      <c r="U53" s="83"/>
    </row>
    <row r="54" spans="1:21" ht="12.75">
      <c r="A54" s="85">
        <v>38686</v>
      </c>
      <c r="B54" s="83">
        <v>94.88757279</v>
      </c>
      <c r="C54" s="83">
        <v>0.08057755571318424</v>
      </c>
      <c r="D54" s="83">
        <v>2225.8383763297606</v>
      </c>
      <c r="E54" s="83">
        <v>0</v>
      </c>
      <c r="F54" s="83">
        <v>105.13351687000001</v>
      </c>
      <c r="G54" s="83">
        <v>81.59695568999999</v>
      </c>
      <c r="H54" s="83">
        <v>23.9480836</v>
      </c>
      <c r="I54" s="83">
        <v>0.5472217800000001</v>
      </c>
      <c r="J54" s="83">
        <v>0</v>
      </c>
      <c r="K54" s="83">
        <v>26.2199336</v>
      </c>
      <c r="L54" s="83">
        <v>7.6154117900000005</v>
      </c>
      <c r="M54" s="83">
        <v>0.39</v>
      </c>
      <c r="N54" s="83">
        <v>0.19602369</v>
      </c>
      <c r="O54" s="83">
        <v>0</v>
      </c>
      <c r="P54" s="83">
        <v>4.70603123</v>
      </c>
      <c r="Q54" s="83">
        <v>29.679235569999996</v>
      </c>
      <c r="R54" s="83">
        <f t="shared" si="0"/>
        <v>2600.8389404954737</v>
      </c>
      <c r="S54" s="83">
        <v>2598.7901761300004</v>
      </c>
      <c r="T54" s="83">
        <f t="shared" si="1"/>
        <v>2.048764365473289</v>
      </c>
      <c r="U54" s="83"/>
    </row>
    <row r="55" spans="1:21" ht="12.75">
      <c r="A55" s="85">
        <v>38717</v>
      </c>
      <c r="B55" s="83">
        <v>99.24037933</v>
      </c>
      <c r="C55" s="83">
        <v>0.08111798119102857</v>
      </c>
      <c r="D55" s="83">
        <v>2268.730806566094</v>
      </c>
      <c r="E55" s="83">
        <v>5.684341886080802E-14</v>
      </c>
      <c r="F55" s="83">
        <v>106.08137683999999</v>
      </c>
      <c r="G55" s="83">
        <v>2.20552272</v>
      </c>
      <c r="H55" s="83">
        <v>23.84680672</v>
      </c>
      <c r="I55" s="83">
        <v>0.54722178</v>
      </c>
      <c r="J55" s="83">
        <v>0</v>
      </c>
      <c r="K55" s="83">
        <v>26.2199336</v>
      </c>
      <c r="L55" s="83">
        <v>10.668937019999998</v>
      </c>
      <c r="M55" s="83">
        <v>0.39</v>
      </c>
      <c r="N55" s="83">
        <v>0.3195565</v>
      </c>
      <c r="O55" s="83">
        <v>0</v>
      </c>
      <c r="P55" s="83">
        <v>5.650434039999995</v>
      </c>
      <c r="Q55" s="83">
        <v>32.3824705</v>
      </c>
      <c r="R55" s="83">
        <f t="shared" si="0"/>
        <v>2576.3645635972857</v>
      </c>
      <c r="S55" s="83">
        <v>2574.36411718</v>
      </c>
      <c r="T55" s="83">
        <f t="shared" si="1"/>
        <v>2.0004464172857297</v>
      </c>
      <c r="U55" s="83"/>
    </row>
    <row r="56" spans="1:21" ht="12.75">
      <c r="A56" s="85">
        <v>38748</v>
      </c>
      <c r="B56" s="83">
        <v>99.24037933</v>
      </c>
      <c r="C56" s="83">
        <v>0.39552519250425894</v>
      </c>
      <c r="D56" s="83">
        <v>2261.039264741619</v>
      </c>
      <c r="E56" s="83">
        <v>5.684341886080802E-14</v>
      </c>
      <c r="F56" s="83">
        <v>102.82371694</v>
      </c>
      <c r="G56" s="83">
        <v>2.3209774400000005</v>
      </c>
      <c r="H56" s="83">
        <v>23.83635644</v>
      </c>
      <c r="I56" s="83">
        <v>0.54722178</v>
      </c>
      <c r="J56" s="83">
        <v>0</v>
      </c>
      <c r="K56" s="83">
        <v>26.2199336</v>
      </c>
      <c r="L56" s="83">
        <v>6.94618819</v>
      </c>
      <c r="M56" s="83">
        <v>0.39</v>
      </c>
      <c r="N56" s="83">
        <v>0.3195565</v>
      </c>
      <c r="O56" s="83">
        <v>0</v>
      </c>
      <c r="P56" s="83">
        <v>4.6915659799999965</v>
      </c>
      <c r="Q56" s="83">
        <v>31.377698439999996</v>
      </c>
      <c r="R56" s="83">
        <f t="shared" si="0"/>
        <v>2560.148384574124</v>
      </c>
      <c r="S56" s="83">
        <v>2558.1340006699998</v>
      </c>
      <c r="T56" s="83">
        <f t="shared" si="1"/>
        <v>2.0143839041243154</v>
      </c>
      <c r="U56" s="83"/>
    </row>
    <row r="57" spans="1:21" ht="12.75">
      <c r="A57" s="85">
        <v>38776</v>
      </c>
      <c r="B57" s="83">
        <v>99.24037933</v>
      </c>
      <c r="C57" s="83">
        <v>0.09455179060465119</v>
      </c>
      <c r="D57" s="83">
        <v>2235.797219091597</v>
      </c>
      <c r="E57" s="83">
        <v>5.684341886080802E-14</v>
      </c>
      <c r="F57" s="83">
        <v>105.23356394000001</v>
      </c>
      <c r="G57" s="83">
        <v>12.266023279999999</v>
      </c>
      <c r="H57" s="83">
        <v>24.0297903</v>
      </c>
      <c r="I57" s="83">
        <v>0.54722178</v>
      </c>
      <c r="J57" s="83">
        <v>0</v>
      </c>
      <c r="K57" s="83">
        <v>26.2199336</v>
      </c>
      <c r="L57" s="83">
        <v>8.26974082</v>
      </c>
      <c r="M57" s="83">
        <v>0.39</v>
      </c>
      <c r="N57" s="83">
        <v>0.3195565</v>
      </c>
      <c r="O57" s="83">
        <v>0</v>
      </c>
      <c r="P57" s="83">
        <v>4.825529339999985</v>
      </c>
      <c r="Q57" s="83">
        <v>32.80006433</v>
      </c>
      <c r="R57" s="83">
        <f t="shared" si="0"/>
        <v>2550.033574102202</v>
      </c>
      <c r="S57" s="83">
        <v>2547.83765566</v>
      </c>
      <c r="T57" s="83">
        <f t="shared" si="1"/>
        <v>2.1959184422016733</v>
      </c>
      <c r="U57" s="83"/>
    </row>
    <row r="58" spans="1:21" ht="12.75">
      <c r="A58" s="85">
        <v>38807</v>
      </c>
      <c r="B58" s="83">
        <v>112.34247515000001</v>
      </c>
      <c r="C58" s="83">
        <v>0.09461000912938333</v>
      </c>
      <c r="D58" s="83">
        <v>2229.1003398323796</v>
      </c>
      <c r="E58" s="83">
        <v>5.684341886080802E-14</v>
      </c>
      <c r="F58" s="83">
        <v>150.37854493999998</v>
      </c>
      <c r="G58" s="83">
        <v>51.49705641999999</v>
      </c>
      <c r="H58" s="83">
        <v>23.870617059999997</v>
      </c>
      <c r="I58" s="83">
        <v>0.54722178</v>
      </c>
      <c r="J58" s="83">
        <v>0</v>
      </c>
      <c r="K58" s="83">
        <v>26.2199336</v>
      </c>
      <c r="L58" s="83">
        <v>7.581962969999998</v>
      </c>
      <c r="M58" s="83">
        <v>0.39</v>
      </c>
      <c r="N58" s="83">
        <v>0.3195565</v>
      </c>
      <c r="O58" s="83">
        <v>0</v>
      </c>
      <c r="P58" s="83">
        <v>5.086149599999995</v>
      </c>
      <c r="Q58" s="83">
        <v>33.11915748</v>
      </c>
      <c r="R58" s="83">
        <f t="shared" si="0"/>
        <v>2640.547625341508</v>
      </c>
      <c r="S58" s="83">
        <v>2638.50966475</v>
      </c>
      <c r="T58" s="83">
        <f t="shared" si="1"/>
        <v>2.037960591508181</v>
      </c>
      <c r="U58" s="83"/>
    </row>
    <row r="59" spans="1:21" ht="12.75">
      <c r="A59" s="85">
        <v>38837</v>
      </c>
      <c r="B59" s="83">
        <v>126.16695157</v>
      </c>
      <c r="C59" s="83">
        <v>0.4118483800041144</v>
      </c>
      <c r="D59" s="83">
        <v>2258.573317212428</v>
      </c>
      <c r="E59" s="83">
        <v>-5.684341886080802E-14</v>
      </c>
      <c r="F59" s="83">
        <v>154.10083093999998</v>
      </c>
      <c r="G59" s="83">
        <v>107.27083188</v>
      </c>
      <c r="H59" s="83">
        <v>23.82910522</v>
      </c>
      <c r="I59" s="83">
        <v>0.5472217800000002</v>
      </c>
      <c r="J59" s="83">
        <v>0</v>
      </c>
      <c r="K59" s="83">
        <v>26.2199336</v>
      </c>
      <c r="L59" s="83">
        <v>7.697507600000002</v>
      </c>
      <c r="M59" s="83">
        <v>0.315</v>
      </c>
      <c r="N59" s="83">
        <v>0.1436295</v>
      </c>
      <c r="O59" s="83">
        <v>0</v>
      </c>
      <c r="P59" s="83">
        <v>5.064496760000006</v>
      </c>
      <c r="Q59" s="83">
        <v>32.483846699999994</v>
      </c>
      <c r="R59" s="83">
        <f t="shared" si="0"/>
        <v>2742.824521142432</v>
      </c>
      <c r="S59" s="83">
        <v>2740.78915143</v>
      </c>
      <c r="T59" s="83">
        <f t="shared" si="1"/>
        <v>2.0353697124319297</v>
      </c>
      <c r="U59" s="83"/>
    </row>
    <row r="60" spans="1:21" ht="12.75">
      <c r="A60" s="85">
        <v>38868</v>
      </c>
      <c r="B60" s="83">
        <v>125.9760787</v>
      </c>
      <c r="C60" s="83">
        <v>0.08139203783306578</v>
      </c>
      <c r="D60" s="83">
        <v>2741.23747911817</v>
      </c>
      <c r="E60" s="83">
        <v>0</v>
      </c>
      <c r="F60" s="83">
        <v>153.90005693999998</v>
      </c>
      <c r="G60" s="83">
        <v>13.97352016</v>
      </c>
      <c r="H60" s="83">
        <v>23.89009251</v>
      </c>
      <c r="I60" s="83">
        <v>0.5472217800000002</v>
      </c>
      <c r="J60" s="83">
        <v>0</v>
      </c>
      <c r="K60" s="83">
        <v>26.2199336</v>
      </c>
      <c r="L60" s="83">
        <v>7.716319280000003</v>
      </c>
      <c r="M60" s="83">
        <v>0.315</v>
      </c>
      <c r="N60" s="83">
        <v>0.1436295</v>
      </c>
      <c r="O60" s="83">
        <v>0</v>
      </c>
      <c r="P60" s="83">
        <v>5.395231430000004</v>
      </c>
      <c r="Q60" s="83">
        <v>33.863894339999995</v>
      </c>
      <c r="R60" s="83">
        <f t="shared" si="0"/>
        <v>3133.2598493960036</v>
      </c>
      <c r="S60" s="83">
        <v>3131.1368077699995</v>
      </c>
      <c r="T60" s="83">
        <f t="shared" si="1"/>
        <v>2.123041626004124</v>
      </c>
      <c r="U60" s="83"/>
    </row>
    <row r="61" spans="1:21" ht="12.75">
      <c r="A61" s="85">
        <v>38898</v>
      </c>
      <c r="B61" s="83">
        <v>119.69538299999999</v>
      </c>
      <c r="C61" s="83">
        <v>0.08041345363935389</v>
      </c>
      <c r="D61" s="83">
        <v>2922.773807028346</v>
      </c>
      <c r="E61" s="83">
        <v>-1.1368683772161603E-13</v>
      </c>
      <c r="F61" s="83">
        <v>153.75723494</v>
      </c>
      <c r="G61" s="83">
        <v>12.987341180000001</v>
      </c>
      <c r="H61" s="83">
        <v>23.83099339</v>
      </c>
      <c r="I61" s="83">
        <v>0.54722178</v>
      </c>
      <c r="J61" s="83">
        <v>0</v>
      </c>
      <c r="K61" s="83">
        <v>26.2199336</v>
      </c>
      <c r="L61" s="83">
        <v>12.4950406</v>
      </c>
      <c r="M61" s="83">
        <v>0.315</v>
      </c>
      <c r="N61" s="83">
        <v>0.4928795</v>
      </c>
      <c r="O61" s="83">
        <v>0</v>
      </c>
      <c r="P61" s="83">
        <v>5.285376809999986</v>
      </c>
      <c r="Q61" s="83">
        <v>39.19206112999999</v>
      </c>
      <c r="R61" s="83">
        <f t="shared" si="0"/>
        <v>3317.672686411985</v>
      </c>
      <c r="S61" s="83">
        <v>3315.63238608</v>
      </c>
      <c r="T61" s="83">
        <f t="shared" si="1"/>
        <v>2.040300331985236</v>
      </c>
      <c r="U61" s="83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3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O1" s="129" t="s">
        <v>110</v>
      </c>
    </row>
    <row r="2" spans="1:15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O2" s="130"/>
    </row>
    <row r="3" ht="12">
      <c r="O3" s="130"/>
    </row>
    <row r="4" spans="1:15" ht="14.25" customHeight="1">
      <c r="A4" s="137" t="s">
        <v>14</v>
      </c>
      <c r="B4" s="137" t="s">
        <v>10</v>
      </c>
      <c r="C4" s="137"/>
      <c r="D4" s="137"/>
      <c r="E4" s="137"/>
      <c r="F4" s="137" t="s">
        <v>127</v>
      </c>
      <c r="G4" s="137"/>
      <c r="H4" s="137"/>
      <c r="I4" s="137" t="s">
        <v>194</v>
      </c>
      <c r="J4" s="137" t="s">
        <v>141</v>
      </c>
      <c r="K4" s="137"/>
      <c r="L4" s="137"/>
      <c r="M4" s="137" t="s">
        <v>174</v>
      </c>
      <c r="O4" s="130"/>
    </row>
    <row r="5" spans="1:15" ht="12">
      <c r="A5" s="137"/>
      <c r="B5" s="140" t="s">
        <v>181</v>
      </c>
      <c r="C5" s="142" t="s">
        <v>198</v>
      </c>
      <c r="D5" s="135" t="s">
        <v>183</v>
      </c>
      <c r="E5" s="135" t="s">
        <v>122</v>
      </c>
      <c r="F5" s="140" t="s">
        <v>181</v>
      </c>
      <c r="G5" s="135" t="s">
        <v>198</v>
      </c>
      <c r="H5" s="135" t="s">
        <v>119</v>
      </c>
      <c r="I5" s="138"/>
      <c r="J5" s="138"/>
      <c r="K5" s="138"/>
      <c r="L5" s="138"/>
      <c r="M5" s="137"/>
      <c r="O5" s="130"/>
    </row>
    <row r="6" spans="1:15" ht="48.75" customHeight="1">
      <c r="A6" s="137"/>
      <c r="B6" s="141"/>
      <c r="C6" s="143"/>
      <c r="D6" s="136"/>
      <c r="E6" s="136"/>
      <c r="F6" s="141"/>
      <c r="G6" s="136"/>
      <c r="H6" s="136"/>
      <c r="I6" s="138"/>
      <c r="J6" s="46" t="s">
        <v>97</v>
      </c>
      <c r="K6" s="46" t="s">
        <v>98</v>
      </c>
      <c r="L6" s="46" t="s">
        <v>187</v>
      </c>
      <c r="M6" s="137"/>
      <c r="O6" s="130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128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129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130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131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132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133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134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135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136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137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138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139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128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129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130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131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132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133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134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135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136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137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138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139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128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129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130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131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132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133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134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135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136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137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138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139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128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129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130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131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132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133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134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135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136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137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138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139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128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129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130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131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132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133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156</v>
      </c>
      <c r="B72" s="131" t="s">
        <v>43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s="31" customFormat="1" ht="11.25">
      <c r="A73" s="42" t="s">
        <v>157</v>
      </c>
      <c r="B73" s="132" t="s">
        <v>185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ht="12">
      <c r="A74" s="55"/>
    </row>
    <row r="75" ht="12">
      <c r="A75" s="55"/>
    </row>
    <row r="76" ht="12">
      <c r="A76" s="55"/>
    </row>
    <row r="77" ht="12">
      <c r="A77" s="55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7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ht="12"/>
    <row r="4" spans="1:17" ht="38.25" customHeight="1">
      <c r="A4" s="137" t="s">
        <v>14</v>
      </c>
      <c r="B4" s="137" t="s">
        <v>127</v>
      </c>
      <c r="C4" s="138"/>
      <c r="D4" s="138"/>
      <c r="E4" s="138"/>
      <c r="F4" s="138"/>
      <c r="G4" s="138"/>
      <c r="H4" s="137" t="s">
        <v>13</v>
      </c>
      <c r="I4" s="137"/>
      <c r="J4" s="137"/>
      <c r="K4" s="138"/>
      <c r="L4" s="137" t="s">
        <v>12</v>
      </c>
      <c r="M4" s="137"/>
      <c r="N4" s="138"/>
      <c r="O4" s="149" t="s">
        <v>66</v>
      </c>
      <c r="P4" s="149" t="s">
        <v>104</v>
      </c>
      <c r="Q4" s="137" t="s">
        <v>174</v>
      </c>
    </row>
    <row r="5" spans="1:17" ht="39" customHeight="1">
      <c r="A5" s="137"/>
      <c r="B5" s="142" t="s">
        <v>99</v>
      </c>
      <c r="C5" s="144"/>
      <c r="D5" s="144"/>
      <c r="E5" s="145"/>
      <c r="F5" s="140" t="s">
        <v>100</v>
      </c>
      <c r="G5" s="61"/>
      <c r="H5" s="135" t="s">
        <v>101</v>
      </c>
      <c r="I5" s="135" t="s">
        <v>103</v>
      </c>
      <c r="J5" s="135"/>
      <c r="K5" s="135" t="s">
        <v>122</v>
      </c>
      <c r="L5" s="135" t="s">
        <v>117</v>
      </c>
      <c r="M5" s="135"/>
      <c r="N5" s="46" t="s">
        <v>182</v>
      </c>
      <c r="O5" s="150"/>
      <c r="P5" s="150"/>
      <c r="Q5" s="138"/>
    </row>
    <row r="6" spans="1:17" ht="26.25" customHeight="1">
      <c r="A6" s="137"/>
      <c r="B6" s="146"/>
      <c r="C6" s="147"/>
      <c r="D6" s="147"/>
      <c r="E6" s="148"/>
      <c r="F6" s="141"/>
      <c r="G6" s="46" t="s">
        <v>195</v>
      </c>
      <c r="H6" s="135"/>
      <c r="I6" s="46" t="s">
        <v>102</v>
      </c>
      <c r="J6" s="46" t="s">
        <v>144</v>
      </c>
      <c r="K6" s="135"/>
      <c r="L6" s="46" t="s">
        <v>76</v>
      </c>
      <c r="M6" s="46" t="s">
        <v>118</v>
      </c>
      <c r="N6" s="46" t="s">
        <v>79</v>
      </c>
      <c r="O6" s="151"/>
      <c r="P6" s="151"/>
      <c r="Q6" s="138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4">
        <v>179.313</v>
      </c>
      <c r="S7" s="56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128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4">
        <v>173.451</v>
      </c>
      <c r="S13" s="56">
        <f aca="true" t="shared" si="5" ref="S13:S24">+Q13-R13</f>
        <v>0</v>
      </c>
    </row>
    <row r="14" spans="1:19" ht="12">
      <c r="A14" s="39" t="s">
        <v>129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4">
        <v>177.51299999999998</v>
      </c>
      <c r="S14" s="56">
        <f t="shared" si="5"/>
        <v>0</v>
      </c>
    </row>
    <row r="15" spans="1:19" ht="12">
      <c r="A15" s="39" t="s">
        <v>130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4">
        <v>178.87699999999998</v>
      </c>
      <c r="S15" s="56">
        <f t="shared" si="5"/>
        <v>0</v>
      </c>
    </row>
    <row r="16" spans="1:19" ht="12">
      <c r="A16" s="39" t="s">
        <v>131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4">
        <v>185.884</v>
      </c>
      <c r="S16" s="56">
        <f t="shared" si="5"/>
        <v>0</v>
      </c>
    </row>
    <row r="17" spans="1:19" ht="12">
      <c r="A17" s="39" t="s">
        <v>132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4">
        <v>193.25699999999998</v>
      </c>
      <c r="S17" s="56">
        <f t="shared" si="5"/>
        <v>0</v>
      </c>
    </row>
    <row r="18" spans="1:19" ht="12">
      <c r="A18" s="39" t="s">
        <v>133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4">
        <v>199.60399999999998</v>
      </c>
      <c r="S18" s="56">
        <f t="shared" si="5"/>
        <v>0</v>
      </c>
    </row>
    <row r="19" spans="1:19" ht="12">
      <c r="A19" s="39" t="s">
        <v>134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4">
        <v>211.609</v>
      </c>
      <c r="S19" s="56">
        <f t="shared" si="5"/>
        <v>0</v>
      </c>
    </row>
    <row r="20" spans="1:19" ht="12">
      <c r="A20" s="39" t="s">
        <v>135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4">
        <v>209.953</v>
      </c>
      <c r="S20" s="56">
        <f t="shared" si="5"/>
        <v>0</v>
      </c>
    </row>
    <row r="21" spans="1:19" ht="12">
      <c r="A21" s="39" t="s">
        <v>136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4">
        <v>216.88</v>
      </c>
      <c r="S21" s="56">
        <f t="shared" si="5"/>
        <v>0</v>
      </c>
    </row>
    <row r="22" spans="1:19" ht="12">
      <c r="A22" s="39" t="s">
        <v>137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4">
        <v>213.569</v>
      </c>
      <c r="S22" s="56">
        <f t="shared" si="5"/>
        <v>0</v>
      </c>
    </row>
    <row r="23" spans="1:19" ht="12">
      <c r="A23" s="39" t="s">
        <v>138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4">
        <v>209.50599999999997</v>
      </c>
      <c r="S23" s="56">
        <f t="shared" si="5"/>
        <v>0</v>
      </c>
    </row>
    <row r="24" spans="1:19" ht="12">
      <c r="A24" s="39" t="s">
        <v>139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4">
        <v>209.38799999999998</v>
      </c>
      <c r="S24" s="56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128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4">
        <v>207.33100000000002</v>
      </c>
      <c r="S26" s="56">
        <f aca="true" t="shared" si="6" ref="S26:S37">+Q26-R26</f>
        <v>0</v>
      </c>
    </row>
    <row r="27" spans="1:19" ht="12">
      <c r="A27" s="39" t="s">
        <v>129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4">
        <v>216.51</v>
      </c>
      <c r="S27" s="56">
        <f t="shared" si="6"/>
        <v>0</v>
      </c>
    </row>
    <row r="28" spans="1:19" ht="12">
      <c r="A28" s="39" t="s">
        <v>130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4">
        <v>223.54399999999998</v>
      </c>
      <c r="S28" s="56">
        <f t="shared" si="6"/>
        <v>0</v>
      </c>
    </row>
    <row r="29" spans="1:19" ht="12">
      <c r="A29" s="39" t="s">
        <v>131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4">
        <v>231.01800000000003</v>
      </c>
      <c r="S29" s="56">
        <f t="shared" si="6"/>
        <v>0</v>
      </c>
    </row>
    <row r="30" spans="1:19" ht="12">
      <c r="A30" s="39" t="s">
        <v>132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4">
        <v>230.702</v>
      </c>
      <c r="S30" s="56">
        <f t="shared" si="6"/>
        <v>0</v>
      </c>
    </row>
    <row r="31" spans="1:19" ht="12">
      <c r="A31" s="39" t="s">
        <v>133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4">
        <v>236.502</v>
      </c>
      <c r="S31" s="56">
        <f t="shared" si="6"/>
        <v>0</v>
      </c>
    </row>
    <row r="32" spans="1:19" ht="12">
      <c r="A32" s="39" t="s">
        <v>134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4">
        <v>237.215</v>
      </c>
      <c r="S32" s="56">
        <f t="shared" si="6"/>
        <v>0</v>
      </c>
    </row>
    <row r="33" spans="1:19" ht="12">
      <c r="A33" s="39" t="s">
        <v>135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4">
        <v>227.36700000000002</v>
      </c>
      <c r="S33" s="56">
        <f t="shared" si="6"/>
        <v>0</v>
      </c>
    </row>
    <row r="34" spans="1:19" ht="12">
      <c r="A34" s="39" t="s">
        <v>136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4">
        <v>239.757</v>
      </c>
      <c r="S34" s="56">
        <f t="shared" si="6"/>
        <v>0</v>
      </c>
    </row>
    <row r="35" spans="1:19" ht="12">
      <c r="A35" s="39" t="s">
        <v>137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4">
        <v>242.61</v>
      </c>
      <c r="S35" s="56">
        <f t="shared" si="6"/>
        <v>0</v>
      </c>
    </row>
    <row r="36" spans="1:19" ht="12">
      <c r="A36" s="39" t="s">
        <v>138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4">
        <v>233.594</v>
      </c>
      <c r="S36" s="56">
        <f t="shared" si="6"/>
        <v>0</v>
      </c>
    </row>
    <row r="37" spans="1:19" ht="12">
      <c r="A37" s="39" t="s">
        <v>139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4">
        <v>237.547</v>
      </c>
      <c r="S37" s="56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128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4">
        <v>234.70400000000004</v>
      </c>
      <c r="S39" s="56">
        <f aca="true" t="shared" si="7" ref="S39:S50">+Q39-R39</f>
        <v>0</v>
      </c>
    </row>
    <row r="40" spans="1:19" ht="12">
      <c r="A40" s="39" t="s">
        <v>129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4">
        <v>258.614</v>
      </c>
      <c r="S40" s="56">
        <f t="shared" si="7"/>
        <v>0</v>
      </c>
    </row>
    <row r="41" spans="1:19" ht="12">
      <c r="A41" s="39" t="s">
        <v>130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4">
        <v>261.07399999999996</v>
      </c>
      <c r="S41" s="56">
        <f t="shared" si="7"/>
        <v>0</v>
      </c>
    </row>
    <row r="42" spans="1:19" ht="12">
      <c r="A42" s="39" t="s">
        <v>131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4">
        <v>253.598</v>
      </c>
      <c r="S42" s="56">
        <f t="shared" si="7"/>
        <v>0</v>
      </c>
    </row>
    <row r="43" spans="1:19" ht="12">
      <c r="A43" s="39" t="s">
        <v>132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4">
        <v>256.996</v>
      </c>
      <c r="S43" s="56">
        <f t="shared" si="7"/>
        <v>0</v>
      </c>
    </row>
    <row r="44" spans="1:19" ht="12">
      <c r="A44" s="39" t="s">
        <v>133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4">
        <v>256.996</v>
      </c>
      <c r="S44" s="56">
        <f t="shared" si="7"/>
        <v>0</v>
      </c>
    </row>
    <row r="45" spans="1:19" ht="12">
      <c r="A45" s="39" t="s">
        <v>134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4">
        <v>259.595</v>
      </c>
      <c r="S45" s="56">
        <f t="shared" si="7"/>
        <v>0</v>
      </c>
    </row>
    <row r="46" spans="1:19" ht="12">
      <c r="A46" s="39" t="s">
        <v>135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4">
        <v>264.017</v>
      </c>
      <c r="S46" s="56">
        <f t="shared" si="7"/>
        <v>0</v>
      </c>
    </row>
    <row r="47" spans="1:19" ht="12">
      <c r="A47" s="39" t="s">
        <v>136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4">
        <v>252.375</v>
      </c>
      <c r="S47" s="56">
        <f t="shared" si="7"/>
        <v>0</v>
      </c>
    </row>
    <row r="48" spans="1:19" ht="12">
      <c r="A48" s="39" t="s">
        <v>137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4">
        <v>250.955</v>
      </c>
      <c r="S48" s="56">
        <f t="shared" si="7"/>
        <v>0</v>
      </c>
    </row>
    <row r="49" spans="1:19" ht="12">
      <c r="A49" s="39" t="s">
        <v>138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4">
        <v>247.08700000000002</v>
      </c>
      <c r="S49" s="56">
        <f t="shared" si="7"/>
        <v>0</v>
      </c>
    </row>
    <row r="50" spans="1:19" ht="12">
      <c r="A50" s="39" t="s">
        <v>139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4">
        <v>258.72</v>
      </c>
      <c r="S50" s="56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128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4">
        <v>270.395</v>
      </c>
      <c r="S52" s="56">
        <f aca="true" t="shared" si="8" ref="S52:S63">+Q52-R52</f>
        <v>0</v>
      </c>
    </row>
    <row r="53" spans="1:19" ht="12">
      <c r="A53" s="39" t="s">
        <v>129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4">
        <v>263.65</v>
      </c>
      <c r="S53" s="56">
        <f t="shared" si="8"/>
        <v>0</v>
      </c>
    </row>
    <row r="54" spans="1:19" ht="12">
      <c r="A54" s="39" t="s">
        <v>130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4">
        <v>262.928</v>
      </c>
      <c r="S54" s="56">
        <f t="shared" si="8"/>
        <v>0</v>
      </c>
    </row>
    <row r="55" spans="1:19" ht="12">
      <c r="A55" s="39" t="s">
        <v>131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4">
        <v>262.46</v>
      </c>
      <c r="S55" s="56">
        <f t="shared" si="8"/>
        <v>0</v>
      </c>
    </row>
    <row r="56" spans="1:19" ht="12">
      <c r="A56" s="39" t="s">
        <v>132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4">
        <v>270.025</v>
      </c>
      <c r="S56" s="56">
        <f t="shared" si="8"/>
        <v>0</v>
      </c>
    </row>
    <row r="57" spans="1:20" ht="12">
      <c r="A57" s="39" t="s">
        <v>133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4">
        <v>269.978</v>
      </c>
      <c r="S57" s="56">
        <f t="shared" si="8"/>
        <v>0</v>
      </c>
      <c r="T57" s="48"/>
    </row>
    <row r="58" spans="1:19" ht="12">
      <c r="A58" s="39" t="s">
        <v>134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4">
        <v>277.315</v>
      </c>
      <c r="S58" s="56">
        <f t="shared" si="8"/>
        <v>0</v>
      </c>
    </row>
    <row r="59" spans="1:19" ht="12">
      <c r="A59" s="39" t="s">
        <v>135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4">
        <v>383.562</v>
      </c>
      <c r="S59" s="56">
        <f t="shared" si="8"/>
        <v>0</v>
      </c>
    </row>
    <row r="60" spans="1:19" ht="12">
      <c r="A60" s="39" t="s">
        <v>136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4">
        <v>406.10900000000004</v>
      </c>
      <c r="S60" s="56">
        <f t="shared" si="8"/>
        <v>0</v>
      </c>
    </row>
    <row r="61" spans="1:19" ht="12">
      <c r="A61" s="39" t="s">
        <v>137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4">
        <v>194.009</v>
      </c>
      <c r="S61" s="56">
        <f t="shared" si="8"/>
        <v>0</v>
      </c>
    </row>
    <row r="62" spans="1:19" ht="12">
      <c r="A62" s="39" t="s">
        <v>138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4">
        <v>177.001</v>
      </c>
      <c r="S62" s="56">
        <f t="shared" si="8"/>
        <v>0</v>
      </c>
    </row>
    <row r="63" spans="1:19" ht="12">
      <c r="A63" s="39" t="s">
        <v>139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4">
        <v>186.352</v>
      </c>
      <c r="S63" s="56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128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4">
        <v>193.999</v>
      </c>
      <c r="S65" s="56">
        <f aca="true" t="shared" si="9" ref="S65:S70">+Q65-R65</f>
        <v>0</v>
      </c>
    </row>
    <row r="66" spans="1:19" ht="12">
      <c r="A66" s="39" t="s">
        <v>129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4">
        <v>195.192</v>
      </c>
      <c r="S66" s="56">
        <f t="shared" si="9"/>
        <v>0</v>
      </c>
    </row>
    <row r="67" spans="1:19" ht="12">
      <c r="A67" s="39" t="s">
        <v>130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4">
        <v>194.546</v>
      </c>
      <c r="S67" s="56">
        <f t="shared" si="9"/>
        <v>0</v>
      </c>
    </row>
    <row r="68" spans="1:19" ht="12">
      <c r="A68" s="39" t="s">
        <v>131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4">
        <v>198.323</v>
      </c>
      <c r="S68" s="56">
        <f t="shared" si="9"/>
        <v>0</v>
      </c>
    </row>
    <row r="69" spans="1:19" ht="12">
      <c r="A69" s="39" t="s">
        <v>132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4">
        <v>201.252</v>
      </c>
      <c r="S69" s="56">
        <f t="shared" si="9"/>
        <v>0</v>
      </c>
    </row>
    <row r="70" spans="1:19" ht="12">
      <c r="A70" s="39" t="s">
        <v>133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4">
        <v>205.73299999999998</v>
      </c>
      <c r="S70" s="56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156</v>
      </c>
      <c r="B72" s="131" t="s">
        <v>186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</row>
    <row r="73" spans="1:17" s="31" customFormat="1" ht="11.25">
      <c r="A73" s="42" t="s">
        <v>157</v>
      </c>
      <c r="B73" s="132" t="s">
        <v>7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s="31" customFormat="1" ht="11.25">
      <c r="A74" s="42" t="s">
        <v>158</v>
      </c>
      <c r="B74" s="132" t="s">
        <v>77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s="31" customFormat="1" ht="11.25" customHeight="1">
      <c r="A75" s="42" t="s">
        <v>192</v>
      </c>
      <c r="B75" s="132" t="s">
        <v>78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s="31" customFormat="1" ht="11.25">
      <c r="A76" s="42" t="s">
        <v>155</v>
      </c>
      <c r="B76" s="132" t="s">
        <v>6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</sheetData>
  <sheetProtection/>
  <mergeCells count="20">
    <mergeCell ref="A1:Q1"/>
    <mergeCell ref="L5:M5"/>
    <mergeCell ref="L4:N4"/>
    <mergeCell ref="A2:Q2"/>
    <mergeCell ref="B4:G4"/>
    <mergeCell ref="A4:A6"/>
    <mergeCell ref="I5:J5"/>
    <mergeCell ref="H5:H6"/>
    <mergeCell ref="O4:O6"/>
    <mergeCell ref="P4:P6"/>
    <mergeCell ref="B74:Q74"/>
    <mergeCell ref="B75:Q75"/>
    <mergeCell ref="B73:Q73"/>
    <mergeCell ref="B76:Q76"/>
    <mergeCell ref="H4:K4"/>
    <mergeCell ref="K5:K6"/>
    <mergeCell ref="Q4:Q6"/>
    <mergeCell ref="B72:Q72"/>
    <mergeCell ref="B5:E6"/>
    <mergeCell ref="F5:F6"/>
  </mergeCells>
  <conditionalFormatting sqref="S7:S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3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37" t="s">
        <v>175</v>
      </c>
      <c r="B4" s="137" t="s">
        <v>10</v>
      </c>
      <c r="C4" s="137"/>
      <c r="D4" s="137"/>
      <c r="E4" s="137"/>
      <c r="F4" s="137"/>
      <c r="G4" s="137"/>
      <c r="H4" s="59" t="s">
        <v>127</v>
      </c>
      <c r="I4" s="137" t="s">
        <v>191</v>
      </c>
      <c r="J4" s="138"/>
      <c r="K4" s="138"/>
      <c r="L4" s="137" t="s">
        <v>174</v>
      </c>
    </row>
    <row r="5" spans="1:12" ht="12.75" customHeight="1">
      <c r="A5" s="138"/>
      <c r="B5" s="140" t="s">
        <v>181</v>
      </c>
      <c r="C5" s="140" t="s">
        <v>198</v>
      </c>
      <c r="D5" s="140" t="s">
        <v>183</v>
      </c>
      <c r="E5" s="135" t="s">
        <v>122</v>
      </c>
      <c r="F5" s="135" t="s">
        <v>178</v>
      </c>
      <c r="G5" s="135" t="s">
        <v>179</v>
      </c>
      <c r="H5" s="140" t="s">
        <v>181</v>
      </c>
      <c r="I5" s="138"/>
      <c r="J5" s="138"/>
      <c r="K5" s="138"/>
      <c r="L5" s="138"/>
    </row>
    <row r="6" spans="1:12" ht="34.5" customHeight="1">
      <c r="A6" s="138"/>
      <c r="B6" s="152"/>
      <c r="C6" s="152"/>
      <c r="D6" s="152"/>
      <c r="E6" s="135"/>
      <c r="F6" s="136"/>
      <c r="G6" s="136"/>
      <c r="H6" s="141"/>
      <c r="I6" s="46" t="s">
        <v>97</v>
      </c>
      <c r="J6" s="46" t="s">
        <v>98</v>
      </c>
      <c r="K6" s="46" t="s">
        <v>187</v>
      </c>
      <c r="L6" s="138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128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129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130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131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132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133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134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135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136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137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138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139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128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129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130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131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132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133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134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135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136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137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138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139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128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129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130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131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132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133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134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135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136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137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138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139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128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129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130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131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132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133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134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135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136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137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138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139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128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129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130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131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132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133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156</v>
      </c>
      <c r="B72" s="131" t="s">
        <v>186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62"/>
      <c r="N72" s="62"/>
      <c r="O72" s="62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3" t="s">
        <v>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54"/>
    </row>
    <row r="2" spans="1:15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O2" s="155" t="s">
        <v>110</v>
      </c>
    </row>
    <row r="3" ht="12">
      <c r="O3" s="156"/>
    </row>
    <row r="4" spans="1:15" ht="16.5" customHeight="1">
      <c r="A4" s="137" t="s">
        <v>175</v>
      </c>
      <c r="B4" s="137" t="s">
        <v>127</v>
      </c>
      <c r="C4" s="138"/>
      <c r="D4" s="138"/>
      <c r="E4" s="137" t="s">
        <v>11</v>
      </c>
      <c r="F4" s="138"/>
      <c r="G4" s="138"/>
      <c r="H4" s="137" t="s">
        <v>8</v>
      </c>
      <c r="I4" s="137"/>
      <c r="J4" s="137"/>
      <c r="K4" s="149" t="s">
        <v>9</v>
      </c>
      <c r="L4" s="149" t="s">
        <v>106</v>
      </c>
      <c r="M4" s="137" t="s">
        <v>69</v>
      </c>
      <c r="O4" s="156"/>
    </row>
    <row r="5" spans="1:15" ht="18" customHeight="1">
      <c r="A5" s="138"/>
      <c r="B5" s="140" t="s">
        <v>181</v>
      </c>
      <c r="C5" s="140" t="s">
        <v>182</v>
      </c>
      <c r="D5" s="140" t="s">
        <v>122</v>
      </c>
      <c r="E5" s="140" t="s">
        <v>105</v>
      </c>
      <c r="F5" s="140" t="s">
        <v>4</v>
      </c>
      <c r="G5" s="140" t="s">
        <v>111</v>
      </c>
      <c r="H5" s="135" t="s">
        <v>101</v>
      </c>
      <c r="I5" s="135" t="s">
        <v>181</v>
      </c>
      <c r="J5" s="135"/>
      <c r="K5" s="157"/>
      <c r="L5" s="158"/>
      <c r="M5" s="138"/>
      <c r="O5" s="156"/>
    </row>
    <row r="6" spans="1:15" ht="28.5" customHeight="1">
      <c r="A6" s="138"/>
      <c r="B6" s="152"/>
      <c r="C6" s="152"/>
      <c r="D6" s="152"/>
      <c r="E6" s="152"/>
      <c r="F6" s="152"/>
      <c r="G6" s="152"/>
      <c r="H6" s="135"/>
      <c r="I6" s="46" t="s">
        <v>102</v>
      </c>
      <c r="J6" s="46" t="s">
        <v>144</v>
      </c>
      <c r="K6" s="151"/>
      <c r="L6" s="141"/>
      <c r="M6" s="138"/>
      <c r="O6" s="156"/>
    </row>
    <row r="7" spans="1:15" ht="12">
      <c r="A7" s="52">
        <v>2001</v>
      </c>
      <c r="B7" s="63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3">
        <f>+'[1]CS-MB'!$C$52</f>
        <v>0</v>
      </c>
      <c r="G7" s="63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4">
        <f>+M7-N7</f>
        <v>0</v>
      </c>
    </row>
    <row r="8" spans="1:15" ht="12">
      <c r="A8" s="52">
        <v>2002</v>
      </c>
      <c r="B8" s="63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3">
        <f t="shared" si="0"/>
        <v>0</v>
      </c>
      <c r="G8" s="63">
        <f t="shared" si="0"/>
        <v>0</v>
      </c>
      <c r="H8" s="63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4"/>
    </row>
    <row r="9" spans="1:15" ht="12">
      <c r="A9" s="52">
        <v>2003</v>
      </c>
      <c r="B9" s="63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3">
        <f t="shared" si="2"/>
        <v>0</v>
      </c>
      <c r="G9" s="63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4"/>
    </row>
    <row r="10" spans="1:15" ht="12">
      <c r="A10" s="52">
        <v>2004</v>
      </c>
      <c r="B10" s="63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3">
        <f t="shared" si="3"/>
        <v>0</v>
      </c>
      <c r="G10" s="63">
        <f t="shared" si="3"/>
        <v>0</v>
      </c>
      <c r="H10" s="50">
        <f t="shared" si="3"/>
        <v>5.189</v>
      </c>
      <c r="I10" s="50">
        <f t="shared" si="3"/>
        <v>2.066</v>
      </c>
      <c r="J10" s="63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4"/>
    </row>
    <row r="11" spans="1:15" ht="12">
      <c r="A11" s="52">
        <v>2005</v>
      </c>
      <c r="B11" s="63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3">
        <f t="shared" si="4"/>
        <v>0</v>
      </c>
      <c r="G11" s="63">
        <f t="shared" si="4"/>
        <v>0</v>
      </c>
      <c r="H11" s="50">
        <f t="shared" si="4"/>
        <v>6.38</v>
      </c>
      <c r="I11" s="50">
        <f t="shared" si="4"/>
        <v>7.897</v>
      </c>
      <c r="J11" s="63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4"/>
    </row>
    <row r="12" spans="1:15" ht="12">
      <c r="A12" s="38">
        <v>2002</v>
      </c>
      <c r="B12" s="63"/>
      <c r="C12" s="50"/>
      <c r="D12" s="50"/>
      <c r="E12" s="50"/>
      <c r="F12" s="63"/>
      <c r="G12" s="63"/>
      <c r="H12" s="50"/>
      <c r="I12" s="50"/>
      <c r="J12" s="50"/>
      <c r="K12" s="50"/>
      <c r="L12" s="50"/>
      <c r="M12" s="50"/>
      <c r="O12" s="64"/>
    </row>
    <row r="13" spans="1:15" ht="12">
      <c r="A13" s="39" t="s">
        <v>128</v>
      </c>
      <c r="B13" s="63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3">
        <f>+'[1]CS-MB'!$D$52</f>
        <v>0</v>
      </c>
      <c r="G13" s="63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4">
        <f aca="true" t="shared" si="5" ref="O13:O24">+M13-N13</f>
        <v>0</v>
      </c>
    </row>
    <row r="14" spans="1:15" ht="12">
      <c r="A14" s="39" t="s">
        <v>129</v>
      </c>
      <c r="B14" s="63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3">
        <f>+'[1]CS-MB'!$E$52</f>
        <v>0</v>
      </c>
      <c r="G14" s="63">
        <f>+'[1]CS-MB'!$E$64</f>
        <v>0</v>
      </c>
      <c r="H14" s="63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4">
        <f t="shared" si="5"/>
        <v>0</v>
      </c>
    </row>
    <row r="15" spans="1:15" ht="12">
      <c r="A15" s="39" t="s">
        <v>130</v>
      </c>
      <c r="B15" s="63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3">
        <f>+'[1]CS-MB'!$F$52</f>
        <v>0</v>
      </c>
      <c r="G15" s="63">
        <f>+'[1]CS-MB'!$F$64</f>
        <v>0</v>
      </c>
      <c r="H15" s="63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4">
        <f t="shared" si="5"/>
        <v>0</v>
      </c>
    </row>
    <row r="16" spans="1:15" ht="12">
      <c r="A16" s="39" t="s">
        <v>131</v>
      </c>
      <c r="B16" s="63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3">
        <f>+'[1]CS-MB'!$G$52</f>
        <v>0</v>
      </c>
      <c r="G16" s="63">
        <f>+'[1]CS-MB'!$G$64</f>
        <v>0</v>
      </c>
      <c r="H16" s="63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4">
        <f t="shared" si="5"/>
        <v>0</v>
      </c>
    </row>
    <row r="17" spans="1:15" ht="12">
      <c r="A17" s="39" t="s">
        <v>132</v>
      </c>
      <c r="B17" s="63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3">
        <f>+'[1]CS-MB'!$H$52</f>
        <v>0</v>
      </c>
      <c r="G17" s="63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4">
        <f t="shared" si="5"/>
        <v>0</v>
      </c>
    </row>
    <row r="18" spans="1:15" ht="12">
      <c r="A18" s="39" t="s">
        <v>133</v>
      </c>
      <c r="B18" s="63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3">
        <f>+'[1]CS-MB'!$I$52</f>
        <v>0</v>
      </c>
      <c r="G18" s="63">
        <f>+'[1]CS-MB'!$I$64</f>
        <v>0</v>
      </c>
      <c r="H18" s="63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4">
        <f t="shared" si="5"/>
        <v>0</v>
      </c>
    </row>
    <row r="19" spans="1:15" ht="12">
      <c r="A19" s="39" t="s">
        <v>134</v>
      </c>
      <c r="B19" s="63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3">
        <f>+'[1]CS-MB'!$J$52</f>
        <v>0</v>
      </c>
      <c r="G19" s="63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4">
        <f t="shared" si="5"/>
        <v>0</v>
      </c>
    </row>
    <row r="20" spans="1:15" ht="12">
      <c r="A20" s="39" t="s">
        <v>135</v>
      </c>
      <c r="B20" s="63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3">
        <f>+'[1]CS-MB'!$K$52</f>
        <v>0</v>
      </c>
      <c r="G20" s="63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4">
        <f t="shared" si="5"/>
        <v>0</v>
      </c>
    </row>
    <row r="21" spans="1:15" ht="12">
      <c r="A21" s="39" t="s">
        <v>136</v>
      </c>
      <c r="B21" s="63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3">
        <f>+'[1]CS-MB'!$L$52</f>
        <v>0</v>
      </c>
      <c r="G21" s="63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4">
        <f t="shared" si="5"/>
        <v>0</v>
      </c>
    </row>
    <row r="22" spans="1:15" ht="12">
      <c r="A22" s="39" t="s">
        <v>137</v>
      </c>
      <c r="B22" s="63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3">
        <f>+'[1]CS-MB'!$M$52</f>
        <v>0</v>
      </c>
      <c r="G22" s="63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4">
        <f t="shared" si="5"/>
        <v>0</v>
      </c>
    </row>
    <row r="23" spans="1:15" ht="12">
      <c r="A23" s="39" t="s">
        <v>138</v>
      </c>
      <c r="B23" s="63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3">
        <f>+'[1]CS-MB'!$N$52</f>
        <v>0</v>
      </c>
      <c r="G23" s="63">
        <f>+'[1]CS-MB'!$N$64</f>
        <v>0</v>
      </c>
      <c r="H23" s="63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4">
        <f t="shared" si="5"/>
        <v>0</v>
      </c>
    </row>
    <row r="24" spans="1:15" ht="12">
      <c r="A24" s="39" t="s">
        <v>139</v>
      </c>
      <c r="B24" s="63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3">
        <f>+'[1]CS-MB'!$O$52</f>
        <v>0</v>
      </c>
      <c r="G24" s="63">
        <f>+'[1]CS-MB'!$O$64</f>
        <v>0</v>
      </c>
      <c r="H24" s="63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4">
        <f t="shared" si="5"/>
        <v>0</v>
      </c>
    </row>
    <row r="25" spans="1:15" ht="12">
      <c r="A25" s="38">
        <v>2003</v>
      </c>
      <c r="B25" s="63"/>
      <c r="C25" s="50"/>
      <c r="D25" s="50"/>
      <c r="E25" s="50"/>
      <c r="F25" s="63"/>
      <c r="G25" s="63"/>
      <c r="H25" s="50"/>
      <c r="I25" s="50"/>
      <c r="J25" s="50"/>
      <c r="K25" s="50"/>
      <c r="L25" s="50"/>
      <c r="M25" s="50"/>
      <c r="O25" s="64"/>
    </row>
    <row r="26" spans="1:15" ht="12">
      <c r="A26" s="39" t="s">
        <v>128</v>
      </c>
      <c r="B26" s="63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3">
        <f>+'[1]CS-MB'!$P$52</f>
        <v>0</v>
      </c>
      <c r="G26" s="63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4">
        <f aca="true" t="shared" si="6" ref="O26:O37">+M26-N26</f>
        <v>0</v>
      </c>
    </row>
    <row r="27" spans="1:15" ht="12">
      <c r="A27" s="39" t="s">
        <v>129</v>
      </c>
      <c r="B27" s="63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3">
        <f>+'[1]CS-MB'!$Q$52</f>
        <v>0</v>
      </c>
      <c r="G27" s="63">
        <f>+'[1]CS-MB'!$Q$64</f>
        <v>0</v>
      </c>
      <c r="H27" s="63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4">
        <f t="shared" si="6"/>
        <v>0</v>
      </c>
    </row>
    <row r="28" spans="1:15" ht="12">
      <c r="A28" s="39" t="s">
        <v>130</v>
      </c>
      <c r="B28" s="63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3">
        <f>+'[1]CS-MB'!$R$52</f>
        <v>0</v>
      </c>
      <c r="G28" s="63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4">
        <f t="shared" si="6"/>
        <v>0</v>
      </c>
    </row>
    <row r="29" spans="1:15" ht="12">
      <c r="A29" s="39" t="s">
        <v>131</v>
      </c>
      <c r="B29" s="63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3">
        <f>+'[1]CS-MB'!$S$52</f>
        <v>0</v>
      </c>
      <c r="G29" s="63">
        <f>+'[1]CS-MB'!$S$64</f>
        <v>0</v>
      </c>
      <c r="H29" s="63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4">
        <f t="shared" si="6"/>
        <v>0</v>
      </c>
    </row>
    <row r="30" spans="1:15" ht="12">
      <c r="A30" s="39" t="s">
        <v>132</v>
      </c>
      <c r="B30" s="63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3">
        <f>+'[1]CS-MB'!$T$52</f>
        <v>0</v>
      </c>
      <c r="G30" s="63">
        <f>+'[1]CS-MB'!$T$64</f>
        <v>0</v>
      </c>
      <c r="H30" s="63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4">
        <f t="shared" si="6"/>
        <v>0</v>
      </c>
    </row>
    <row r="31" spans="1:15" ht="12">
      <c r="A31" s="39" t="s">
        <v>133</v>
      </c>
      <c r="B31" s="63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3">
        <f>+'[1]CS-MB'!$U$52</f>
        <v>0</v>
      </c>
      <c r="G31" s="63">
        <f>+'[1]CS-MB'!$U$64</f>
        <v>0</v>
      </c>
      <c r="H31" s="63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4">
        <f t="shared" si="6"/>
        <v>0</v>
      </c>
    </row>
    <row r="32" spans="1:15" ht="12">
      <c r="A32" s="39" t="s">
        <v>134</v>
      </c>
      <c r="B32" s="63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3">
        <f>+'[1]CS-MB'!$V$52</f>
        <v>0</v>
      </c>
      <c r="G32" s="63">
        <f>+'[1]CS-MB'!$V$64</f>
        <v>0</v>
      </c>
      <c r="H32" s="63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4">
        <f t="shared" si="6"/>
        <v>0</v>
      </c>
    </row>
    <row r="33" spans="1:15" ht="12">
      <c r="A33" s="39" t="s">
        <v>135</v>
      </c>
      <c r="B33" s="63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3">
        <f>+'[1]CS-MB'!$W$52</f>
        <v>0</v>
      </c>
      <c r="G33" s="63">
        <f>+'[1]CS-MB'!$W$64</f>
        <v>0</v>
      </c>
      <c r="H33" s="63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4">
        <f t="shared" si="6"/>
        <v>0</v>
      </c>
    </row>
    <row r="34" spans="1:15" ht="12">
      <c r="A34" s="39" t="s">
        <v>136</v>
      </c>
      <c r="B34" s="63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3">
        <f>+'[1]CS-MB'!$X$52</f>
        <v>0</v>
      </c>
      <c r="G34" s="63">
        <f>+'[1]CS-MB'!$X$64</f>
        <v>0</v>
      </c>
      <c r="H34" s="63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4">
        <f t="shared" si="6"/>
        <v>0</v>
      </c>
    </row>
    <row r="35" spans="1:15" ht="12">
      <c r="A35" s="39" t="s">
        <v>137</v>
      </c>
      <c r="B35" s="63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3">
        <f>+'[1]CS-MB'!$Y$52</f>
        <v>0</v>
      </c>
      <c r="G35" s="63">
        <f>+'[1]CS-MB'!$Y$64</f>
        <v>0</v>
      </c>
      <c r="H35" s="63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4">
        <f t="shared" si="6"/>
        <v>0</v>
      </c>
    </row>
    <row r="36" spans="1:15" ht="12">
      <c r="A36" s="39" t="s">
        <v>138</v>
      </c>
      <c r="B36" s="63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3">
        <f>+'[1]CS-MB'!$Z$52</f>
        <v>0</v>
      </c>
      <c r="G36" s="63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4">
        <f t="shared" si="6"/>
        <v>0</v>
      </c>
    </row>
    <row r="37" spans="1:15" ht="12">
      <c r="A37" s="39" t="s">
        <v>139</v>
      </c>
      <c r="B37" s="63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3">
        <f>+'[1]CS-MB'!$AA$52</f>
        <v>0</v>
      </c>
      <c r="G37" s="63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4">
        <f t="shared" si="6"/>
        <v>0</v>
      </c>
    </row>
    <row r="38" spans="1:15" ht="12">
      <c r="A38" s="38">
        <v>2004</v>
      </c>
      <c r="B38" s="63"/>
      <c r="C38" s="28"/>
      <c r="D38" s="28"/>
      <c r="E38" s="28"/>
      <c r="F38" s="63"/>
      <c r="G38" s="63"/>
      <c r="H38" s="28"/>
      <c r="I38" s="28"/>
      <c r="J38" s="28"/>
      <c r="K38" s="28"/>
      <c r="L38" s="28"/>
      <c r="M38" s="50"/>
      <c r="O38" s="64"/>
    </row>
    <row r="39" spans="1:15" ht="12">
      <c r="A39" s="39" t="s">
        <v>128</v>
      </c>
      <c r="B39" s="63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3">
        <f>+'[1]CS-MB'!$AB$52</f>
        <v>0</v>
      </c>
      <c r="G39" s="63">
        <f>+'[1]CS-MB'!$AB$64</f>
        <v>0</v>
      </c>
      <c r="H39" s="63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4">
        <f aca="true" t="shared" si="7" ref="O39:O50">+M39-N39</f>
        <v>0</v>
      </c>
    </row>
    <row r="40" spans="1:15" ht="12">
      <c r="A40" s="39" t="s">
        <v>129</v>
      </c>
      <c r="B40" s="63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3">
        <f>+'[1]CS-MB'!$AC$52</f>
        <v>0</v>
      </c>
      <c r="G40" s="63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4">
        <f t="shared" si="7"/>
        <v>0</v>
      </c>
    </row>
    <row r="41" spans="1:15" ht="12">
      <c r="A41" s="39" t="s">
        <v>130</v>
      </c>
      <c r="B41" s="63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3">
        <f>+'[1]CS-MB'!$AD$52</f>
        <v>0</v>
      </c>
      <c r="G41" s="63">
        <f>+'[1]CS-MB'!$AD$64</f>
        <v>0</v>
      </c>
      <c r="H41" s="63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4">
        <f t="shared" si="7"/>
        <v>0</v>
      </c>
    </row>
    <row r="42" spans="1:15" ht="12">
      <c r="A42" s="39" t="s">
        <v>131</v>
      </c>
      <c r="B42" s="63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3">
        <f>+'[1]CS-MB'!$AE$52</f>
        <v>0</v>
      </c>
      <c r="G42" s="63">
        <f>+'[1]CS-MB'!$AE$64</f>
        <v>0</v>
      </c>
      <c r="H42" s="63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4">
        <f t="shared" si="7"/>
        <v>0</v>
      </c>
    </row>
    <row r="43" spans="1:15" ht="12">
      <c r="A43" s="39" t="s">
        <v>132</v>
      </c>
      <c r="B43" s="63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3">
        <f>+'[1]CS-MB'!$AF$52</f>
        <v>0</v>
      </c>
      <c r="G43" s="63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4">
        <f t="shared" si="7"/>
        <v>0</v>
      </c>
    </row>
    <row r="44" spans="1:15" ht="12">
      <c r="A44" s="39" t="s">
        <v>133</v>
      </c>
      <c r="B44" s="63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3">
        <f>+'[1]CS-MB'!$AG$52</f>
        <v>0</v>
      </c>
      <c r="G44" s="63">
        <f>+'[1]CS-MB'!$AG$64</f>
        <v>0</v>
      </c>
      <c r="H44" s="50">
        <f>+'[1]CS-MB'!$AG$11</f>
        <v>5.678</v>
      </c>
      <c r="I44" s="50">
        <f>+'[1]CS-MB'!$AG$15</f>
        <v>0.911</v>
      </c>
      <c r="J44" s="63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4">
        <f t="shared" si="7"/>
        <v>0</v>
      </c>
    </row>
    <row r="45" spans="1:15" ht="12">
      <c r="A45" s="39" t="s">
        <v>134</v>
      </c>
      <c r="B45" s="63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3">
        <f>+'[1]CS-MB'!$AH$52</f>
        <v>0</v>
      </c>
      <c r="G45" s="63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4">
        <f t="shared" si="7"/>
        <v>0</v>
      </c>
    </row>
    <row r="46" spans="1:15" ht="12">
      <c r="A46" s="39" t="s">
        <v>135</v>
      </c>
      <c r="B46" s="63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3">
        <f>+'[1]CS-MB'!$AI$52</f>
        <v>0</v>
      </c>
      <c r="G46" s="63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4">
        <f t="shared" si="7"/>
        <v>0</v>
      </c>
    </row>
    <row r="47" spans="1:15" ht="12">
      <c r="A47" s="39" t="s">
        <v>136</v>
      </c>
      <c r="B47" s="63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3">
        <f>+'[1]CS-MB'!$AJ$52</f>
        <v>0</v>
      </c>
      <c r="G47" s="63">
        <f>+'[1]CS-MB'!$AJ$64</f>
        <v>0</v>
      </c>
      <c r="H47" s="50">
        <f>+'[1]CS-MB'!$AJ$11</f>
        <v>10.416</v>
      </c>
      <c r="I47" s="50">
        <f>+'[1]CS-MB'!$AJ$15</f>
        <v>1.605</v>
      </c>
      <c r="J47" s="63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4">
        <f t="shared" si="7"/>
        <v>0</v>
      </c>
    </row>
    <row r="48" spans="1:15" ht="12">
      <c r="A48" s="39" t="s">
        <v>137</v>
      </c>
      <c r="B48" s="63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3">
        <f>+'[1]CS-MB'!$AK$52</f>
        <v>0</v>
      </c>
      <c r="G48" s="63">
        <f>+'[1]CS-MB'!$AK$64</f>
        <v>0</v>
      </c>
      <c r="H48" s="63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4">
        <f t="shared" si="7"/>
        <v>0</v>
      </c>
    </row>
    <row r="49" spans="1:15" ht="12">
      <c r="A49" s="39" t="s">
        <v>138</v>
      </c>
      <c r="B49" s="63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3">
        <f>+'[1]CS-MB'!$AL$52</f>
        <v>0</v>
      </c>
      <c r="G49" s="63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4">
        <f t="shared" si="7"/>
        <v>0</v>
      </c>
    </row>
    <row r="50" spans="1:15" ht="12">
      <c r="A50" s="39" t="s">
        <v>139</v>
      </c>
      <c r="B50" s="63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3">
        <f>+'[1]CS-MB'!$AM$52</f>
        <v>0</v>
      </c>
      <c r="G50" s="63">
        <f>+'[1]CS-MB'!$AM$64</f>
        <v>0</v>
      </c>
      <c r="H50" s="50">
        <f>+'[1]CS-MB'!$AM$11</f>
        <v>5.189</v>
      </c>
      <c r="I50" s="50">
        <f>+'[1]CS-MB'!$AM$15</f>
        <v>2.066</v>
      </c>
      <c r="J50" s="63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4">
        <f t="shared" si="7"/>
        <v>0</v>
      </c>
    </row>
    <row r="51" spans="1:15" ht="12">
      <c r="A51" s="38">
        <v>2005</v>
      </c>
      <c r="B51" s="63"/>
      <c r="C51" s="28"/>
      <c r="D51" s="28"/>
      <c r="E51" s="28"/>
      <c r="F51" s="63"/>
      <c r="G51" s="63"/>
      <c r="H51" s="28"/>
      <c r="I51" s="28"/>
      <c r="J51" s="28"/>
      <c r="K51" s="28"/>
      <c r="L51" s="28"/>
      <c r="M51" s="50"/>
      <c r="O51" s="64"/>
    </row>
    <row r="52" spans="1:15" ht="12">
      <c r="A52" s="39" t="s">
        <v>128</v>
      </c>
      <c r="B52" s="63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3">
        <f>+'[1]CS-MB'!$AN$52</f>
        <v>0</v>
      </c>
      <c r="G52" s="63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4">
        <f aca="true" t="shared" si="8" ref="O52:O63">+M52-N52</f>
        <v>0</v>
      </c>
    </row>
    <row r="53" spans="1:15" ht="12">
      <c r="A53" s="39" t="s">
        <v>129</v>
      </c>
      <c r="B53" s="63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3">
        <f>+'[1]CS-MB'!$AO$52</f>
        <v>0</v>
      </c>
      <c r="G53" s="63">
        <f>+'[1]CS-MB'!$AO$64</f>
        <v>0</v>
      </c>
      <c r="H53" s="50">
        <f>+'[1]CS-MB'!$AO$11</f>
        <v>4.804</v>
      </c>
      <c r="I53" s="50">
        <f>+'[1]CS-MB'!$AO$15</f>
        <v>2.212</v>
      </c>
      <c r="J53" s="63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4">
        <f t="shared" si="8"/>
        <v>0</v>
      </c>
    </row>
    <row r="54" spans="1:15" ht="12">
      <c r="A54" s="39" t="s">
        <v>130</v>
      </c>
      <c r="B54" s="63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3">
        <f>+'[1]CS-MB'!$AP$52</f>
        <v>0</v>
      </c>
      <c r="G54" s="63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4">
        <f t="shared" si="8"/>
        <v>0</v>
      </c>
    </row>
    <row r="55" spans="1:15" ht="12">
      <c r="A55" s="39" t="s">
        <v>131</v>
      </c>
      <c r="B55" s="63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3">
        <f>+'[1]CS-MB'!$AQ$52</f>
        <v>0</v>
      </c>
      <c r="G55" s="63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4">
        <f t="shared" si="8"/>
        <v>0</v>
      </c>
    </row>
    <row r="56" spans="1:15" ht="12">
      <c r="A56" s="39" t="s">
        <v>132</v>
      </c>
      <c r="B56" s="63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3">
        <f>+'[1]CS-MB'!$AR$52</f>
        <v>0</v>
      </c>
      <c r="G56" s="63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4">
        <f t="shared" si="8"/>
        <v>0</v>
      </c>
    </row>
    <row r="57" spans="1:15" ht="12">
      <c r="A57" s="39" t="s">
        <v>133</v>
      </c>
      <c r="B57" s="63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3">
        <f>+'[1]CS-MB'!$AS$52</f>
        <v>0</v>
      </c>
      <c r="G57" s="63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4">
        <f t="shared" si="8"/>
        <v>0</v>
      </c>
    </row>
    <row r="58" spans="1:15" ht="12">
      <c r="A58" s="39" t="s">
        <v>134</v>
      </c>
      <c r="B58" s="63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3">
        <f>+'[1]CS-MB'!$AT$52</f>
        <v>0</v>
      </c>
      <c r="G58" s="63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4">
        <f t="shared" si="8"/>
        <v>0</v>
      </c>
    </row>
    <row r="59" spans="1:15" ht="12">
      <c r="A59" s="39" t="s">
        <v>135</v>
      </c>
      <c r="B59" s="63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3">
        <f>+'[1]CS-MB'!$AU$52</f>
        <v>0</v>
      </c>
      <c r="G59" s="63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4">
        <f t="shared" si="8"/>
        <v>0</v>
      </c>
    </row>
    <row r="60" spans="1:15" ht="12">
      <c r="A60" s="39" t="s">
        <v>136</v>
      </c>
      <c r="B60" s="63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3">
        <f>+'[1]CS-MB'!$AV$52</f>
        <v>0</v>
      </c>
      <c r="G60" s="63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4">
        <f t="shared" si="8"/>
        <v>0</v>
      </c>
    </row>
    <row r="61" spans="1:15" ht="12">
      <c r="A61" s="39" t="s">
        <v>137</v>
      </c>
      <c r="B61" s="63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3">
        <f>+'[1]CS-MB'!$AW$52</f>
        <v>0</v>
      </c>
      <c r="G61" s="63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4">
        <f t="shared" si="8"/>
        <v>0</v>
      </c>
    </row>
    <row r="62" spans="1:15" ht="12">
      <c r="A62" s="39" t="s">
        <v>138</v>
      </c>
      <c r="B62" s="63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3">
        <f>+'[1]CS-MB'!$AX$52</f>
        <v>0</v>
      </c>
      <c r="G62" s="63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4">
        <f t="shared" si="8"/>
        <v>0</v>
      </c>
    </row>
    <row r="63" spans="1:15" ht="12">
      <c r="A63" s="39" t="s">
        <v>139</v>
      </c>
      <c r="B63" s="63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3">
        <f>+'[1]CS-MB'!$AY$52</f>
        <v>0</v>
      </c>
      <c r="G63" s="63">
        <f>+'[1]CS-MB'!$AY$64</f>
        <v>0</v>
      </c>
      <c r="H63" s="50">
        <f>+'[1]CS-MB'!$AY$11</f>
        <v>6.38</v>
      </c>
      <c r="I63" s="50">
        <f>+'[1]CS-MB'!$AY$15</f>
        <v>7.897</v>
      </c>
      <c r="J63" s="63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4">
        <f t="shared" si="8"/>
        <v>0</v>
      </c>
    </row>
    <row r="64" spans="1:15" ht="12">
      <c r="A64" s="38">
        <v>2006</v>
      </c>
      <c r="B64" s="63"/>
      <c r="C64" s="50"/>
      <c r="D64" s="50"/>
      <c r="E64" s="50"/>
      <c r="F64" s="63"/>
      <c r="G64" s="63"/>
      <c r="H64" s="50"/>
      <c r="I64" s="50"/>
      <c r="J64" s="63"/>
      <c r="K64" s="50"/>
      <c r="L64" s="50"/>
      <c r="M64" s="50"/>
      <c r="O64" s="64"/>
    </row>
    <row r="65" spans="1:15" ht="12">
      <c r="A65" s="39" t="s">
        <v>128</v>
      </c>
      <c r="B65" s="63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3">
        <f>+'[1]CS-MB'!$AZ$52</f>
        <v>0</v>
      </c>
      <c r="G65" s="63">
        <f>+'[1]CS-MB'!$AZ$64</f>
        <v>0</v>
      </c>
      <c r="H65" s="50">
        <f>+'[1]CS-MB'!$AZ$11</f>
        <v>7.651</v>
      </c>
      <c r="I65" s="50">
        <f>+'[1]CS-MB'!$AZ$15</f>
        <v>5.732</v>
      </c>
      <c r="J65" s="63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4">
        <f aca="true" t="shared" si="10" ref="O65:O70">+M65-N65</f>
        <v>0</v>
      </c>
    </row>
    <row r="66" spans="1:15" ht="12">
      <c r="A66" s="39" t="s">
        <v>129</v>
      </c>
      <c r="B66" s="63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3">
        <f>+'[1]CS-MB'!$BA$64</f>
        <v>0</v>
      </c>
      <c r="H66" s="50">
        <f>+'[1]CS-MB'!$BA$11</f>
        <v>7.923</v>
      </c>
      <c r="I66" s="50">
        <f>+'[1]CS-MB'!$BA$15</f>
        <v>3.499</v>
      </c>
      <c r="J66" s="63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4">
        <f t="shared" si="10"/>
        <v>0</v>
      </c>
    </row>
    <row r="67" spans="1:15" ht="12">
      <c r="A67" s="39" t="s">
        <v>130</v>
      </c>
      <c r="B67" s="63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3">
        <f>+'[1]CS-MB'!$BB$64</f>
        <v>0</v>
      </c>
      <c r="H67" s="63">
        <f>+'[1]CS-MB'!$BB$11</f>
        <v>0.007</v>
      </c>
      <c r="I67" s="50">
        <f>+'[1]CS-MB'!$BB$15</f>
        <v>10.445</v>
      </c>
      <c r="J67" s="63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4">
        <f t="shared" si="10"/>
        <v>0</v>
      </c>
    </row>
    <row r="68" spans="1:15" ht="12">
      <c r="A68" s="39" t="s">
        <v>131</v>
      </c>
      <c r="B68" s="63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3">
        <f>+'[1]CS-MB'!$BC$64</f>
        <v>0</v>
      </c>
      <c r="H68" s="63">
        <f>+'[1]CS-MB'!$BC$11</f>
        <v>0.007</v>
      </c>
      <c r="I68" s="50">
        <f>+'[1]CS-MB'!$BC$15</f>
        <v>5.873</v>
      </c>
      <c r="J68" s="63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4">
        <f t="shared" si="10"/>
        <v>0</v>
      </c>
    </row>
    <row r="69" spans="1:15" ht="12">
      <c r="A69" s="39" t="s">
        <v>132</v>
      </c>
      <c r="B69" s="63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3">
        <f>+'[1]CS-MB'!$BD$64</f>
        <v>0</v>
      </c>
      <c r="H69" s="63">
        <f>+'[1]CS-MB'!$BD$11</f>
        <v>0.007</v>
      </c>
      <c r="I69" s="50">
        <f>+'[1]CS-MB'!$BD$15</f>
        <v>18.638</v>
      </c>
      <c r="J69" s="63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4">
        <f t="shared" si="10"/>
        <v>0</v>
      </c>
    </row>
    <row r="70" spans="1:15" s="29" customFormat="1" ht="12">
      <c r="A70" s="65" t="s">
        <v>133</v>
      </c>
      <c r="B70" s="63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3">
        <f>+'[1]CS-MB'!$BE$64</f>
        <v>0</v>
      </c>
      <c r="H70" s="63">
        <f>+'[1]CS-MB'!$BE$11</f>
        <v>0.011</v>
      </c>
      <c r="I70" s="50">
        <f>+'[1]CS-MB'!$BE$15</f>
        <v>17.07</v>
      </c>
      <c r="J70" s="63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4">
        <f t="shared" si="10"/>
        <v>0</v>
      </c>
    </row>
    <row r="71" spans="1:13" s="2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31" customFormat="1" ht="12.75" customHeight="1">
      <c r="A72" s="42" t="s">
        <v>156</v>
      </c>
      <c r="B72" s="153" t="s">
        <v>186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3" t="s">
        <v>62</v>
      </c>
      <c r="B1" s="160"/>
      <c r="C1" s="160"/>
      <c r="D1" s="160"/>
      <c r="E1" s="160"/>
      <c r="F1" s="160"/>
      <c r="G1" s="160"/>
      <c r="H1" s="160"/>
      <c r="I1" s="160"/>
    </row>
    <row r="2" spans="1:9" s="44" customFormat="1" ht="12">
      <c r="A2" s="139" t="s">
        <v>151</v>
      </c>
      <c r="B2" s="161"/>
      <c r="C2" s="161"/>
      <c r="D2" s="161"/>
      <c r="E2" s="161"/>
      <c r="F2" s="161"/>
      <c r="G2" s="161"/>
      <c r="H2" s="161"/>
      <c r="I2" s="161"/>
    </row>
    <row r="3" spans="2:9" s="44" customFormat="1" ht="12">
      <c r="B3" s="60"/>
      <c r="C3" s="60"/>
      <c r="D3" s="60"/>
      <c r="E3" s="60"/>
      <c r="F3" s="60"/>
      <c r="G3" s="60"/>
      <c r="H3" s="60"/>
      <c r="I3" s="60"/>
    </row>
    <row r="4" spans="1:9" s="44" customFormat="1" ht="54" customHeight="1">
      <c r="A4" s="35" t="s">
        <v>175</v>
      </c>
      <c r="B4" s="45" t="s">
        <v>10</v>
      </c>
      <c r="C4" s="45" t="s">
        <v>11</v>
      </c>
      <c r="D4" s="45" t="s">
        <v>127</v>
      </c>
      <c r="E4" s="45" t="s">
        <v>145</v>
      </c>
      <c r="F4" s="45" t="s">
        <v>140</v>
      </c>
      <c r="G4" s="45" t="s">
        <v>179</v>
      </c>
      <c r="H4" s="45" t="s">
        <v>112</v>
      </c>
      <c r="I4" s="45" t="s">
        <v>174</v>
      </c>
    </row>
    <row r="5" spans="1:9" ht="12">
      <c r="A5" s="67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7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7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7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7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8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3" t="s">
        <v>128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3" t="s">
        <v>129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3" t="s">
        <v>130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3" t="s">
        <v>131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3" t="s">
        <v>132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3" t="s">
        <v>133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3" t="s">
        <v>134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3" t="s">
        <v>135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3" t="s">
        <v>136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3" t="s">
        <v>137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3" t="s">
        <v>138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3" t="s">
        <v>139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8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3" t="s">
        <v>128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3" t="s">
        <v>129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3" t="s">
        <v>130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3" t="s">
        <v>131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3" t="s">
        <v>132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3" t="s">
        <v>133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3" t="s">
        <v>134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3" t="s">
        <v>135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3" t="s">
        <v>136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3" t="s">
        <v>137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3" t="s">
        <v>138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3" t="s">
        <v>139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8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3" t="s">
        <v>128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3" t="s">
        <v>129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3" t="s">
        <v>130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3" t="s">
        <v>131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3" t="s">
        <v>132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3" t="s">
        <v>133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3" t="s">
        <v>134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3" t="s">
        <v>135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3" t="s">
        <v>136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3" t="s">
        <v>137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3" t="s">
        <v>138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3" t="s">
        <v>139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8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3" t="s">
        <v>128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3" t="s">
        <v>129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3" t="s">
        <v>130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3" t="s">
        <v>131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3" t="s">
        <v>132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3" t="s">
        <v>133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3" t="s">
        <v>134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3" t="s">
        <v>135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3" t="s">
        <v>136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3" t="s">
        <v>137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3" t="s">
        <v>138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3" t="s">
        <v>139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8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3" t="s">
        <v>128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3" t="s">
        <v>129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3" t="s">
        <v>130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3" t="s">
        <v>131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3" t="s">
        <v>132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3" t="s">
        <v>202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3"/>
    </row>
    <row r="71" spans="1:9" s="44" customFormat="1" ht="12">
      <c r="A71" s="133" t="s">
        <v>63</v>
      </c>
      <c r="B71" s="160"/>
      <c r="C71" s="160"/>
      <c r="D71" s="160"/>
      <c r="E71" s="160"/>
      <c r="F71" s="160"/>
      <c r="G71" s="160"/>
      <c r="H71" s="160"/>
      <c r="I71" s="160"/>
    </row>
    <row r="72" spans="1:9" s="44" customFormat="1" ht="12">
      <c r="A72" s="139" t="s">
        <v>151</v>
      </c>
      <c r="B72" s="161"/>
      <c r="C72" s="161"/>
      <c r="D72" s="161"/>
      <c r="E72" s="161"/>
      <c r="F72" s="161"/>
      <c r="G72" s="161"/>
      <c r="H72" s="161"/>
      <c r="I72" s="161"/>
    </row>
    <row r="73" spans="2:9" s="44" customFormat="1" ht="12">
      <c r="B73" s="60"/>
      <c r="C73" s="60"/>
      <c r="D73" s="60"/>
      <c r="E73" s="60"/>
      <c r="F73" s="60"/>
      <c r="G73" s="60"/>
      <c r="H73" s="60"/>
      <c r="I73" s="60"/>
    </row>
    <row r="74" spans="1:9" s="44" customFormat="1" ht="36">
      <c r="A74" s="35" t="s">
        <v>175</v>
      </c>
      <c r="B74" s="45" t="s">
        <v>180</v>
      </c>
      <c r="C74" s="45" t="s">
        <v>11</v>
      </c>
      <c r="D74" s="45" t="s">
        <v>127</v>
      </c>
      <c r="E74" s="45" t="s">
        <v>141</v>
      </c>
      <c r="F74" s="45" t="s">
        <v>140</v>
      </c>
      <c r="G74" s="45" t="s">
        <v>188</v>
      </c>
      <c r="H74" s="45" t="s">
        <v>96</v>
      </c>
      <c r="I74" s="45" t="s">
        <v>126</v>
      </c>
    </row>
    <row r="75" spans="1:9" ht="12">
      <c r="A75" s="67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7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7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7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7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8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3" t="s">
        <v>128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3" t="s">
        <v>129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3" t="s">
        <v>130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3" t="s">
        <v>131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3" t="s">
        <v>132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3" t="s">
        <v>133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3" t="s">
        <v>134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3" t="s">
        <v>135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3" t="s">
        <v>136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3" t="s">
        <v>137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3" t="s">
        <v>138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3" t="s">
        <v>139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8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3" t="s">
        <v>128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3" t="s">
        <v>129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3" t="s">
        <v>130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3" t="s">
        <v>131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3" t="s">
        <v>132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3" t="s">
        <v>133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3" t="s">
        <v>134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3" t="s">
        <v>135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3" t="s">
        <v>136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3" t="s">
        <v>137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3" t="s">
        <v>138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3" t="s">
        <v>139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8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3" t="s">
        <v>128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3" t="s">
        <v>129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3" t="s">
        <v>130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3" t="s">
        <v>131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3" t="s">
        <v>132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3" t="s">
        <v>133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3" t="s">
        <v>134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3" t="s">
        <v>135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3" t="s">
        <v>136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3" t="s">
        <v>137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3" t="s">
        <v>138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3" t="s">
        <v>139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8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3" t="s">
        <v>128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3" t="s">
        <v>129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3" t="s">
        <v>130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3" t="s">
        <v>131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3" t="s">
        <v>132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3" t="s">
        <v>133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3" t="s">
        <v>134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3" t="s">
        <v>135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3" t="s">
        <v>136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3" t="s">
        <v>137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3" t="s">
        <v>138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3" t="s">
        <v>139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8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3" t="s">
        <v>128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3" t="s">
        <v>129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3" t="s">
        <v>130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3" t="s">
        <v>131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3" t="s">
        <v>132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3" t="s">
        <v>133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69"/>
    </row>
    <row r="141" spans="1:9" ht="12">
      <c r="A141" s="55" t="s">
        <v>156</v>
      </c>
      <c r="B141" s="159"/>
      <c r="C141" s="159"/>
      <c r="D141" s="159"/>
      <c r="E141" s="159"/>
      <c r="F141" s="159"/>
      <c r="G141" s="159"/>
      <c r="H141" s="159"/>
      <c r="I141" s="159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showGridLines="0" tabSelected="1" view="pageBreakPreview" zoomScaleNormal="75" zoomScaleSheetLayoutView="100" zoomScalePageLayoutView="0" workbookViewId="0" topLeftCell="A55">
      <selection activeCell="O71" sqref="O71"/>
    </sheetView>
  </sheetViews>
  <sheetFormatPr defaultColWidth="9.140625" defaultRowHeight="12.75"/>
  <cols>
    <col min="1" max="2" width="8.140625" style="27" customWidth="1"/>
    <col min="3" max="3" width="12.28125" style="32" customWidth="1"/>
    <col min="4" max="4" width="10.8515625" style="32" customWidth="1"/>
    <col min="5" max="5" width="14.421875" style="32" customWidth="1"/>
    <col min="6" max="6" width="8.57421875" style="32" customWidth="1"/>
    <col min="7" max="7" width="13.140625" style="32" customWidth="1"/>
    <col min="8" max="8" width="12.140625" style="32" customWidth="1"/>
    <col min="9" max="9" width="13.7109375" style="32" customWidth="1"/>
    <col min="10" max="10" width="17.8515625" style="32" customWidth="1"/>
    <col min="11" max="11" width="15.00390625" style="32" customWidth="1"/>
    <col min="12" max="12" width="13.140625" style="32" customWidth="1"/>
    <col min="13" max="13" width="11.7109375" style="86" customWidth="1"/>
    <col min="14" max="16384" width="9.140625" style="75" customWidth="1"/>
  </cols>
  <sheetData>
    <row r="1" spans="1:11" ht="12.75">
      <c r="A1" s="95"/>
      <c r="B1" s="95"/>
      <c r="C1" s="92"/>
      <c r="D1" s="92"/>
      <c r="E1" s="92"/>
      <c r="F1" s="92"/>
      <c r="G1" s="92"/>
      <c r="H1" s="92"/>
      <c r="I1" s="92"/>
      <c r="J1" s="92"/>
      <c r="K1" s="92"/>
    </row>
    <row r="2" spans="1:12" ht="12.75" customHeight="1">
      <c r="A2" s="163" t="s">
        <v>15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2.75" customHeight="1">
      <c r="A3" s="163" t="s">
        <v>151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.75">
      <c r="A4" s="88"/>
      <c r="B4" s="88"/>
      <c r="C4" s="89"/>
      <c r="D4" s="90"/>
      <c r="E4" s="90"/>
      <c r="F4" s="90"/>
      <c r="G4" s="90"/>
      <c r="H4" s="90"/>
      <c r="I4" s="90"/>
      <c r="J4" s="90"/>
      <c r="K4" s="90"/>
      <c r="L4" s="90"/>
    </row>
    <row r="5" spans="1:12" ht="32.25" customHeight="1">
      <c r="A5" s="185" t="s">
        <v>14</v>
      </c>
      <c r="B5" s="186" t="s">
        <v>184</v>
      </c>
      <c r="C5" s="189" t="s">
        <v>19</v>
      </c>
      <c r="D5" s="190"/>
      <c r="E5" s="186" t="s">
        <v>18</v>
      </c>
      <c r="F5" s="186" t="s">
        <v>127</v>
      </c>
      <c r="G5" s="191" t="s">
        <v>215</v>
      </c>
      <c r="H5" s="186" t="s">
        <v>140</v>
      </c>
      <c r="I5" s="186" t="s">
        <v>217</v>
      </c>
      <c r="J5" s="186" t="s">
        <v>179</v>
      </c>
      <c r="K5" s="186" t="s">
        <v>216</v>
      </c>
      <c r="L5" s="186" t="s">
        <v>174</v>
      </c>
    </row>
    <row r="6" spans="1:12" ht="12.75">
      <c r="A6" s="187"/>
      <c r="B6" s="188"/>
      <c r="C6" s="113" t="s">
        <v>206</v>
      </c>
      <c r="D6" s="113" t="s">
        <v>118</v>
      </c>
      <c r="E6" s="188"/>
      <c r="F6" s="188"/>
      <c r="G6" s="192"/>
      <c r="H6" s="188"/>
      <c r="I6" s="188"/>
      <c r="J6" s="188"/>
      <c r="K6" s="188"/>
      <c r="L6" s="188"/>
    </row>
    <row r="7" spans="1:14" ht="12" customHeight="1">
      <c r="A7" s="115">
        <v>2009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101">
        <v>4535.716684999999</v>
      </c>
      <c r="J7" s="101">
        <v>92.4336970000001</v>
      </c>
      <c r="K7" s="101">
        <v>634.970062</v>
      </c>
      <c r="L7" s="101">
        <v>5263.120444</v>
      </c>
      <c r="N7" s="76"/>
    </row>
    <row r="8" spans="1:14" ht="12" customHeight="1">
      <c r="A8" s="115">
        <v>2010</v>
      </c>
      <c r="B8" s="96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101">
        <v>5232.330248</v>
      </c>
      <c r="J8" s="101">
        <v>100.12456999999999</v>
      </c>
      <c r="K8" s="101">
        <v>588.068289</v>
      </c>
      <c r="L8" s="101">
        <v>5920.523107</v>
      </c>
      <c r="N8" s="76"/>
    </row>
    <row r="9" spans="1:14" ht="12" customHeight="1">
      <c r="A9" s="115">
        <v>2011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101">
        <v>6015.147342</v>
      </c>
      <c r="J9" s="101">
        <v>74.7942999999997</v>
      </c>
      <c r="K9" s="101">
        <v>243.848802</v>
      </c>
      <c r="L9" s="101">
        <v>6333.790444</v>
      </c>
      <c r="M9" s="87"/>
      <c r="N9" s="76"/>
    </row>
    <row r="10" spans="1:14" ht="12" customHeight="1">
      <c r="A10" s="115">
        <v>2012</v>
      </c>
      <c r="B10" s="96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101">
        <v>6240.066128</v>
      </c>
      <c r="J10" s="101">
        <v>168.3249409999997</v>
      </c>
      <c r="K10" s="101">
        <v>876.988973</v>
      </c>
      <c r="L10" s="101">
        <v>7285.380042000001</v>
      </c>
      <c r="M10" s="87"/>
      <c r="N10" s="76"/>
    </row>
    <row r="11" spans="1:14" ht="12" customHeight="1">
      <c r="A11" s="115">
        <v>2013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101">
        <v>7192.908366000001</v>
      </c>
      <c r="J11" s="101">
        <v>185.83038399999998</v>
      </c>
      <c r="K11" s="101">
        <v>993.1117739999999</v>
      </c>
      <c r="L11" s="101">
        <v>8371.850524</v>
      </c>
      <c r="M11" s="87"/>
      <c r="N11" s="76"/>
    </row>
    <row r="12" spans="1:14" ht="12" customHeight="1">
      <c r="A12" s="115">
        <v>2014</v>
      </c>
      <c r="B12" s="96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101">
        <v>8190.962745000001</v>
      </c>
      <c r="J12" s="101">
        <v>169.1017439999993</v>
      </c>
      <c r="K12" s="101">
        <v>1021.80943</v>
      </c>
      <c r="L12" s="101">
        <v>9381.873919</v>
      </c>
      <c r="M12" s="87"/>
      <c r="N12" s="76"/>
    </row>
    <row r="13" spans="1:14" ht="12" customHeight="1">
      <c r="A13" s="115">
        <v>2015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101">
        <v>8888.142581999999</v>
      </c>
      <c r="J13" s="101">
        <v>165.76617399999935</v>
      </c>
      <c r="K13" s="101">
        <v>1099.3217861918088</v>
      </c>
      <c r="L13" s="101">
        <v>10153.230542191806</v>
      </c>
      <c r="M13" s="87"/>
      <c r="N13" s="76"/>
    </row>
    <row r="14" spans="1:14" ht="12" customHeight="1">
      <c r="A14" s="115">
        <v>2016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101">
        <v>5286.505</v>
      </c>
      <c r="J14" s="101">
        <v>4122.40326</v>
      </c>
      <c r="K14" s="101">
        <v>1773.575066</v>
      </c>
      <c r="L14" s="101">
        <v>11182.483326</v>
      </c>
      <c r="M14" s="87"/>
      <c r="N14" s="76"/>
    </row>
    <row r="15" spans="1:14" ht="12" customHeight="1">
      <c r="A15" s="115">
        <v>2017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101">
        <v>10101.759103</v>
      </c>
      <c r="J15" s="101">
        <v>219.593144</v>
      </c>
      <c r="K15" s="101">
        <v>1958.2817608999997</v>
      </c>
      <c r="L15" s="101">
        <v>12279.6340079</v>
      </c>
      <c r="M15" s="87"/>
      <c r="N15" s="76"/>
    </row>
    <row r="16" spans="1:14" ht="12" customHeight="1">
      <c r="A16" s="115">
        <v>2018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101">
        <v>11223.47971</v>
      </c>
      <c r="J16" s="101">
        <v>302.42042775</v>
      </c>
      <c r="K16" s="101">
        <v>1620.7112780000002</v>
      </c>
      <c r="L16" s="101">
        <v>13146.61141575</v>
      </c>
      <c r="M16" s="87"/>
      <c r="N16" s="76"/>
    </row>
    <row r="17" spans="1:14" ht="12" customHeight="1">
      <c r="A17" s="115">
        <v>2019</v>
      </c>
      <c r="B17" s="96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101">
        <v>11971.44489</v>
      </c>
      <c r="J17" s="101">
        <v>356.071668</v>
      </c>
      <c r="K17" s="101">
        <v>1944.402607</v>
      </c>
      <c r="L17" s="101">
        <v>14271.919165000001</v>
      </c>
      <c r="M17" s="87"/>
      <c r="N17" s="76"/>
    </row>
    <row r="18" spans="1:14" s="107" customFormat="1" ht="12" customHeight="1">
      <c r="A18" s="115"/>
      <c r="B18" s="116"/>
      <c r="C18" s="116"/>
      <c r="D18" s="116"/>
      <c r="E18" s="116"/>
      <c r="F18" s="116"/>
      <c r="G18" s="115"/>
      <c r="H18" s="116"/>
      <c r="I18" s="110"/>
      <c r="J18" s="110"/>
      <c r="K18" s="110"/>
      <c r="L18" s="110"/>
      <c r="M18" s="87"/>
      <c r="N18" s="117"/>
    </row>
    <row r="19" spans="1:14" ht="12" customHeight="1">
      <c r="A19" s="93">
        <v>2009</v>
      </c>
      <c r="B19" s="91"/>
      <c r="C19" s="91"/>
      <c r="D19" s="98"/>
      <c r="E19" s="91"/>
      <c r="F19" s="91"/>
      <c r="G19" s="91"/>
      <c r="H19" s="91"/>
      <c r="I19" s="91"/>
      <c r="J19" s="99"/>
      <c r="K19" s="99"/>
      <c r="L19" s="99"/>
      <c r="M19" s="87"/>
      <c r="N19" s="76"/>
    </row>
    <row r="20" spans="1:14" ht="12" customHeight="1">
      <c r="A20" s="94" t="s">
        <v>133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9">
        <v>4474.091643</v>
      </c>
      <c r="J20" s="99">
        <v>62.791782</v>
      </c>
      <c r="K20" s="99">
        <v>249.67360299999999</v>
      </c>
      <c r="L20" s="99">
        <v>4786.557028</v>
      </c>
      <c r="M20" s="87"/>
      <c r="N20" s="76"/>
    </row>
    <row r="21" spans="1:14" ht="12" customHeight="1">
      <c r="A21" s="94" t="s">
        <v>136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9">
        <v>4543.847643</v>
      </c>
      <c r="J21" s="99">
        <v>53.772667</v>
      </c>
      <c r="K21" s="99">
        <v>390.773126</v>
      </c>
      <c r="L21" s="99">
        <v>4988.393436</v>
      </c>
      <c r="M21" s="87"/>
      <c r="N21" s="76"/>
    </row>
    <row r="22" spans="1:14" ht="12" customHeight="1">
      <c r="A22" s="94" t="s">
        <v>139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9">
        <v>4535.716684999999</v>
      </c>
      <c r="J22" s="99">
        <v>92.4336970000001</v>
      </c>
      <c r="K22" s="99">
        <v>634.970062</v>
      </c>
      <c r="L22" s="99">
        <v>5263.120444</v>
      </c>
      <c r="M22" s="87"/>
      <c r="N22" s="76"/>
    </row>
    <row r="23" spans="1:14" ht="12" customHeight="1">
      <c r="A23" s="93">
        <v>2010</v>
      </c>
      <c r="B23" s="96"/>
      <c r="C23" s="96"/>
      <c r="D23" s="96"/>
      <c r="E23" s="96"/>
      <c r="F23" s="96"/>
      <c r="G23" s="96"/>
      <c r="H23" s="96"/>
      <c r="I23" s="99"/>
      <c r="J23" s="99"/>
      <c r="K23" s="99"/>
      <c r="L23" s="99"/>
      <c r="M23" s="87"/>
      <c r="N23" s="76"/>
    </row>
    <row r="24" spans="1:14" ht="12" customHeight="1">
      <c r="A24" s="97" t="s">
        <v>130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9">
        <v>5024.928930000001</v>
      </c>
      <c r="J24" s="99">
        <v>92.281444</v>
      </c>
      <c r="K24" s="99">
        <v>134.817948</v>
      </c>
      <c r="L24" s="99">
        <v>5252.028322000001</v>
      </c>
      <c r="M24" s="87"/>
      <c r="N24" s="76"/>
    </row>
    <row r="25" spans="1:14" ht="12" customHeight="1">
      <c r="A25" s="97" t="s">
        <v>133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9">
        <v>5083.202993000001</v>
      </c>
      <c r="J25" s="99">
        <v>95.51076100000026</v>
      </c>
      <c r="K25" s="99">
        <v>2.9094639999999856</v>
      </c>
      <c r="L25" s="99">
        <v>5181.6232180000015</v>
      </c>
      <c r="M25" s="87"/>
      <c r="N25" s="76"/>
    </row>
    <row r="26" spans="1:14" ht="12" customHeight="1">
      <c r="A26" s="97" t="s">
        <v>136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9">
        <v>5125.979647</v>
      </c>
      <c r="J26" s="99">
        <v>97.5908843</v>
      </c>
      <c r="K26" s="99">
        <v>227.253853</v>
      </c>
      <c r="L26" s="99">
        <v>5450.8243843</v>
      </c>
      <c r="M26" s="87"/>
      <c r="N26" s="76"/>
    </row>
    <row r="27" spans="1:14" ht="12" customHeight="1">
      <c r="A27" s="97" t="s">
        <v>139</v>
      </c>
      <c r="B27" s="96">
        <v>0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9">
        <v>5232.330248</v>
      </c>
      <c r="J27" s="99">
        <v>100.12456999999999</v>
      </c>
      <c r="K27" s="99">
        <v>588.068289</v>
      </c>
      <c r="L27" s="99">
        <v>5920.523107</v>
      </c>
      <c r="M27" s="87"/>
      <c r="N27" s="76"/>
    </row>
    <row r="28" spans="1:14" ht="12" customHeight="1">
      <c r="A28" s="93">
        <v>2011</v>
      </c>
      <c r="B28" s="96"/>
      <c r="C28" s="96"/>
      <c r="D28" s="96"/>
      <c r="E28" s="96"/>
      <c r="F28" s="96"/>
      <c r="G28" s="96"/>
      <c r="H28" s="75"/>
      <c r="I28" s="99"/>
      <c r="J28" s="99"/>
      <c r="K28" s="99"/>
      <c r="L28" s="99"/>
      <c r="M28" s="87"/>
      <c r="N28" s="76"/>
    </row>
    <row r="29" spans="1:14" ht="12" customHeight="1">
      <c r="A29" s="97" t="s">
        <v>130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102" t="s">
        <v>207</v>
      </c>
      <c r="I29" s="99">
        <v>5736.291192</v>
      </c>
      <c r="J29" s="99">
        <v>101.0538230000002</v>
      </c>
      <c r="K29" s="99">
        <v>221.38373800000002</v>
      </c>
      <c r="L29" s="99">
        <v>6058.728753</v>
      </c>
      <c r="M29" s="87"/>
      <c r="N29" s="76"/>
    </row>
    <row r="30" spans="1:14" ht="12" customHeight="1">
      <c r="A30" s="97" t="s">
        <v>133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102" t="s">
        <v>207</v>
      </c>
      <c r="I30" s="99">
        <v>5824.520514</v>
      </c>
      <c r="J30" s="99">
        <v>102.26153800000016</v>
      </c>
      <c r="K30" s="99">
        <v>192.795601</v>
      </c>
      <c r="L30" s="99">
        <v>6119.577652999999</v>
      </c>
      <c r="M30" s="99"/>
      <c r="N30" s="76"/>
    </row>
    <row r="31" spans="1:14" ht="12" customHeight="1">
      <c r="A31" s="97" t="s">
        <v>209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102" t="s">
        <v>207</v>
      </c>
      <c r="I31" s="99">
        <v>5935.180735999999</v>
      </c>
      <c r="J31" s="99">
        <v>95.006709</v>
      </c>
      <c r="K31" s="99">
        <v>189.057616</v>
      </c>
      <c r="L31" s="99">
        <v>6219.245061</v>
      </c>
      <c r="M31" s="99"/>
      <c r="N31" s="76"/>
    </row>
    <row r="32" spans="1:14" ht="12" customHeight="1">
      <c r="A32" s="97" t="s">
        <v>139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102" t="s">
        <v>207</v>
      </c>
      <c r="I32" s="99">
        <v>6015.147342</v>
      </c>
      <c r="J32" s="99">
        <v>74.7942999999997</v>
      </c>
      <c r="K32" s="99">
        <v>243.848802</v>
      </c>
      <c r="L32" s="99">
        <v>6333.790444</v>
      </c>
      <c r="M32" s="99"/>
      <c r="N32" s="76"/>
    </row>
    <row r="33" spans="1:14" ht="12" customHeight="1">
      <c r="A33" s="93">
        <v>2012</v>
      </c>
      <c r="B33" s="96"/>
      <c r="C33" s="96"/>
      <c r="D33" s="96"/>
      <c r="E33" s="96"/>
      <c r="F33" s="96"/>
      <c r="G33" s="96"/>
      <c r="H33" s="102"/>
      <c r="I33" s="99"/>
      <c r="J33" s="99"/>
      <c r="K33" s="99"/>
      <c r="L33" s="99"/>
      <c r="M33" s="99"/>
      <c r="N33" s="76"/>
    </row>
    <row r="34" spans="1:14" ht="12" customHeight="1">
      <c r="A34" s="97" t="s">
        <v>130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102" t="s">
        <v>207</v>
      </c>
      <c r="I34" s="99">
        <v>6199.691328999999</v>
      </c>
      <c r="J34" s="99">
        <v>135.576023</v>
      </c>
      <c r="K34" s="99">
        <v>390.304763</v>
      </c>
      <c r="L34" s="99">
        <v>6725.572114999999</v>
      </c>
      <c r="M34" s="99"/>
      <c r="N34" s="76"/>
    </row>
    <row r="35" spans="1:14" ht="12" customHeight="1">
      <c r="A35" s="97" t="s">
        <v>133</v>
      </c>
      <c r="B35" s="96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102" t="s">
        <v>207</v>
      </c>
      <c r="I35" s="99">
        <v>6033.689592000001</v>
      </c>
      <c r="J35" s="99">
        <v>135.155213</v>
      </c>
      <c r="K35" s="99">
        <v>590.969951</v>
      </c>
      <c r="L35" s="99">
        <v>6759.814756000001</v>
      </c>
      <c r="M35" s="99"/>
      <c r="N35" s="76"/>
    </row>
    <row r="36" spans="1:14" ht="12" customHeight="1">
      <c r="A36" s="97" t="s">
        <v>209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102" t="s">
        <v>207</v>
      </c>
      <c r="I36" s="99">
        <v>6136.004518999999</v>
      </c>
      <c r="J36" s="99">
        <v>150.64279200000001</v>
      </c>
      <c r="K36" s="99">
        <v>743.643654</v>
      </c>
      <c r="L36" s="99">
        <v>7030.290964999998</v>
      </c>
      <c r="M36" s="99"/>
      <c r="N36" s="76"/>
    </row>
    <row r="37" spans="1:14" ht="12" customHeight="1">
      <c r="A37" s="97" t="s">
        <v>139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102" t="s">
        <v>207</v>
      </c>
      <c r="I37" s="99">
        <v>6240.066128</v>
      </c>
      <c r="J37" s="99">
        <v>168.3249409999997</v>
      </c>
      <c r="K37" s="99">
        <v>876.988973</v>
      </c>
      <c r="L37" s="99">
        <v>7285.380042000001</v>
      </c>
      <c r="M37" s="99"/>
      <c r="N37" s="76"/>
    </row>
    <row r="38" spans="1:13" ht="12" customHeight="1">
      <c r="A38" s="104">
        <v>2013</v>
      </c>
      <c r="B38" s="105"/>
      <c r="C38" s="105"/>
      <c r="D38" s="105"/>
      <c r="E38" s="105"/>
      <c r="F38" s="105"/>
      <c r="G38" s="105"/>
      <c r="H38" s="106"/>
      <c r="I38" s="106"/>
      <c r="J38" s="106"/>
      <c r="K38" s="106"/>
      <c r="L38" s="110"/>
      <c r="M38" s="87"/>
    </row>
    <row r="39" spans="1:13" ht="12" customHeight="1">
      <c r="A39" s="97" t="s">
        <v>130</v>
      </c>
      <c r="B39" s="105">
        <f>+'[2]CRF-SF'!$AW$784</f>
        <v>0</v>
      </c>
      <c r="C39" s="105">
        <f>+'[2]CRF-SF'!$AW$785</f>
        <v>0</v>
      </c>
      <c r="D39" s="105">
        <f>+'[2]CRF-SF'!$AW$786</f>
        <v>0</v>
      </c>
      <c r="E39" s="105">
        <f>+'[2]CRF-SF'!$AW$788</f>
        <v>0</v>
      </c>
      <c r="F39" s="105">
        <f>+'[2]CRF-SF'!$AW$791</f>
        <v>0</v>
      </c>
      <c r="G39" s="105">
        <f>+'[2]CRF-SF'!$AW$789</f>
        <v>0</v>
      </c>
      <c r="H39" s="105">
        <f>+'[2]CRF-SF'!$AW$792</f>
        <v>0</v>
      </c>
      <c r="I39" s="106">
        <v>6918.518444000001</v>
      </c>
      <c r="J39" s="106">
        <v>218.62765178000018</v>
      </c>
      <c r="K39" s="106">
        <v>531.640737</v>
      </c>
      <c r="L39" s="106">
        <v>7668.786832780001</v>
      </c>
      <c r="M39" s="108"/>
    </row>
    <row r="40" spans="1:13" ht="12" customHeight="1">
      <c r="A40" s="97" t="s">
        <v>133</v>
      </c>
      <c r="B40" s="105">
        <f>+'[2]CRF-SF'!$AW$784</f>
        <v>0</v>
      </c>
      <c r="C40" s="105">
        <f>+'[2]CRF-SF'!$AW$785</f>
        <v>0</v>
      </c>
      <c r="D40" s="105">
        <f>+'[2]CRF-SF'!$AW$786</f>
        <v>0</v>
      </c>
      <c r="E40" s="105">
        <f>+'[2]CRF-SF'!$AW$788</f>
        <v>0</v>
      </c>
      <c r="F40" s="105">
        <f>+'[2]CRF-SF'!$AW$791</f>
        <v>0</v>
      </c>
      <c r="G40" s="105">
        <f>+'[2]CRF-SF'!$AW$789</f>
        <v>0</v>
      </c>
      <c r="H40" s="105">
        <f>+'[2]CRF-SF'!$AW$792</f>
        <v>0</v>
      </c>
      <c r="I40" s="106">
        <v>7001.454401000001</v>
      </c>
      <c r="J40" s="106">
        <v>236.34900717999923</v>
      </c>
      <c r="K40" s="106">
        <v>545.661529</v>
      </c>
      <c r="L40" s="106">
        <v>7783.46493718</v>
      </c>
      <c r="M40" s="108"/>
    </row>
    <row r="41" spans="1:13" ht="12" customHeight="1">
      <c r="A41" s="97" t="s">
        <v>212</v>
      </c>
      <c r="B41" s="105">
        <f>+'[2]CRF-SF'!$AW$784</f>
        <v>0</v>
      </c>
      <c r="C41" s="105">
        <f>+'[2]CRF-SF'!$AW$785</f>
        <v>0</v>
      </c>
      <c r="D41" s="105">
        <f>+'[2]CRF-SF'!$AW$786</f>
        <v>0</v>
      </c>
      <c r="E41" s="105">
        <f>+'[2]CRF-SF'!$AW$788</f>
        <v>0</v>
      </c>
      <c r="F41" s="105">
        <f>+'[2]CRF-SF'!$AW$791</f>
        <v>0</v>
      </c>
      <c r="G41" s="105">
        <f>+'[2]CRF-SF'!$AW$789</f>
        <v>0</v>
      </c>
      <c r="H41" s="105">
        <f>+'[2]CRF-SF'!$AW$792</f>
        <v>0</v>
      </c>
      <c r="I41" s="106">
        <v>7080.2632</v>
      </c>
      <c r="J41" s="106">
        <v>211.969745</v>
      </c>
      <c r="K41" s="106">
        <v>902.178854</v>
      </c>
      <c r="L41" s="106">
        <v>8194.411799000001</v>
      </c>
      <c r="M41" s="108"/>
    </row>
    <row r="42" spans="1:13" s="27" customFormat="1" ht="12" customHeight="1">
      <c r="A42" s="110" t="s">
        <v>213</v>
      </c>
      <c r="B42" s="105">
        <f>+'[2]CRF-SF'!$AW$784</f>
        <v>0</v>
      </c>
      <c r="C42" s="105">
        <f>+'[2]CRF-SF'!$AW$785</f>
        <v>0</v>
      </c>
      <c r="D42" s="105">
        <f>+'[2]CRF-SF'!$AW$786</f>
        <v>0</v>
      </c>
      <c r="E42" s="105">
        <f>+'[2]CRF-SF'!$AW$788</f>
        <v>0</v>
      </c>
      <c r="F42" s="105">
        <f>+'[2]CRF-SF'!$AW$791</f>
        <v>0</v>
      </c>
      <c r="G42" s="105">
        <f>+'[2]CRF-SF'!$AW$789</f>
        <v>0</v>
      </c>
      <c r="H42" s="105">
        <f>+'[2]CRF-SF'!$AW$792</f>
        <v>0</v>
      </c>
      <c r="I42" s="106">
        <v>7192.908366000001</v>
      </c>
      <c r="J42" s="106">
        <v>185.83038399999998</v>
      </c>
      <c r="K42" s="106">
        <v>993.1117739999999</v>
      </c>
      <c r="L42" s="106">
        <v>8371.850524</v>
      </c>
      <c r="M42" s="100"/>
    </row>
    <row r="43" spans="1:13" s="27" customFormat="1" ht="12" customHeight="1">
      <c r="A43" s="104">
        <v>2014</v>
      </c>
      <c r="B43" s="105"/>
      <c r="C43" s="105"/>
      <c r="D43" s="105"/>
      <c r="E43" s="105"/>
      <c r="F43" s="105"/>
      <c r="G43" s="105"/>
      <c r="H43" s="105"/>
      <c r="I43" s="106"/>
      <c r="J43" s="106"/>
      <c r="K43" s="106"/>
      <c r="L43" s="106"/>
      <c r="M43" s="100"/>
    </row>
    <row r="44" spans="1:13" s="27" customFormat="1" ht="12" customHeight="1">
      <c r="A44" s="110" t="s">
        <v>214</v>
      </c>
      <c r="B44" s="105">
        <f>+'[2]CRF-SF'!$AW$784</f>
        <v>0</v>
      </c>
      <c r="C44" s="105">
        <f>+'[2]CRF-SF'!$AW$784</f>
        <v>0</v>
      </c>
      <c r="D44" s="105">
        <f>+'[2]CRF-SF'!$AW$784</f>
        <v>0</v>
      </c>
      <c r="E44" s="105">
        <f>+'[2]CRF-SF'!$AW$784</f>
        <v>0</v>
      </c>
      <c r="F44" s="105">
        <f>+'[2]CRF-SF'!$AW$784</f>
        <v>0</v>
      </c>
      <c r="G44" s="105">
        <f>+'[2]CRF-SF'!$AW$784</f>
        <v>0</v>
      </c>
      <c r="H44" s="105">
        <f>+'[2]CRF-SF'!$AW$784</f>
        <v>0</v>
      </c>
      <c r="I44" s="106">
        <v>8008.2700780000005</v>
      </c>
      <c r="J44" s="106">
        <v>195.636599</v>
      </c>
      <c r="K44" s="106">
        <v>692.37605</v>
      </c>
      <c r="L44" s="106">
        <v>8896.282727000002</v>
      </c>
      <c r="M44" s="100"/>
    </row>
    <row r="45" spans="1:13" s="27" customFormat="1" ht="12" customHeight="1">
      <c r="A45" s="110" t="s">
        <v>202</v>
      </c>
      <c r="B45" s="105">
        <f>+'[2]CRF-SF'!$AW$784</f>
        <v>0</v>
      </c>
      <c r="C45" s="105">
        <f>+'[2]CRF-SF'!$AW$784</f>
        <v>0</v>
      </c>
      <c r="D45" s="105">
        <f>+'[2]CRF-SF'!$AW$784</f>
        <v>0</v>
      </c>
      <c r="E45" s="105">
        <f>+'[2]CRF-SF'!$AW$784</f>
        <v>0</v>
      </c>
      <c r="F45" s="105">
        <f>+'[2]CRF-SF'!$AW$784</f>
        <v>0</v>
      </c>
      <c r="G45" s="105">
        <f>+'[2]CRF-SF'!$AW$784</f>
        <v>0</v>
      </c>
      <c r="H45" s="105">
        <f>+'[2]CRF-SF'!$AW$784</f>
        <v>0</v>
      </c>
      <c r="I45" s="106">
        <v>8042.085478000001</v>
      </c>
      <c r="J45" s="106">
        <v>188.376202</v>
      </c>
      <c r="K45" s="106">
        <v>659.54134</v>
      </c>
      <c r="L45" s="106">
        <v>8890.00302</v>
      </c>
      <c r="M45" s="100"/>
    </row>
    <row r="46" spans="1:13" s="27" customFormat="1" ht="12" customHeight="1">
      <c r="A46" s="110" t="s">
        <v>209</v>
      </c>
      <c r="B46" s="105">
        <f>+'[2]CRF-SF'!$AW$784</f>
        <v>0</v>
      </c>
      <c r="C46" s="105">
        <f>+'[2]CRF-SF'!$AW$784</f>
        <v>0</v>
      </c>
      <c r="D46" s="105">
        <f>+'[2]CRF-SF'!$AW$784</f>
        <v>0</v>
      </c>
      <c r="E46" s="105">
        <f>+'[2]CRF-SF'!$AW$784</f>
        <v>0</v>
      </c>
      <c r="F46" s="105">
        <f>+'[2]CRF-SF'!$AW$784</f>
        <v>0</v>
      </c>
      <c r="G46" s="105">
        <f>+'[2]CRF-SF'!$AW$784</f>
        <v>0</v>
      </c>
      <c r="H46" s="105">
        <f>+'[2]CRF-SF'!$AW$784</f>
        <v>0</v>
      </c>
      <c r="I46" s="106">
        <v>8110.234584000001</v>
      </c>
      <c r="J46" s="106">
        <v>168.297416</v>
      </c>
      <c r="K46" s="106">
        <v>539.563799</v>
      </c>
      <c r="L46" s="106">
        <v>8818.095799</v>
      </c>
      <c r="M46" s="100"/>
    </row>
    <row r="47" spans="1:13" s="27" customFormat="1" ht="12" customHeight="1">
      <c r="A47" s="110" t="s">
        <v>139</v>
      </c>
      <c r="B47" s="105">
        <f>+'[2]CRF-SF'!$AW$784</f>
        <v>0</v>
      </c>
      <c r="C47" s="105">
        <f>+'[2]CRF-SF'!$AW$784</f>
        <v>0</v>
      </c>
      <c r="D47" s="105">
        <f>+'[2]CRF-SF'!$AW$784</f>
        <v>0</v>
      </c>
      <c r="E47" s="105">
        <f>+'[2]CRF-SF'!$AW$784</f>
        <v>0</v>
      </c>
      <c r="F47" s="105">
        <f>+'[2]CRF-SF'!$AW$784</f>
        <v>0</v>
      </c>
      <c r="G47" s="105">
        <f>+'[2]CRF-SF'!$AW$784</f>
        <v>0</v>
      </c>
      <c r="H47" s="105">
        <f>+'[2]CRF-SF'!$AW$784</f>
        <v>0</v>
      </c>
      <c r="I47" s="106">
        <v>8190.962745000001</v>
      </c>
      <c r="J47" s="106">
        <v>169.1017439999993</v>
      </c>
      <c r="K47" s="106">
        <v>1021.80943</v>
      </c>
      <c r="L47" s="106">
        <v>9381.873919</v>
      </c>
      <c r="M47" s="100"/>
    </row>
    <row r="48" spans="1:13" s="27" customFormat="1" ht="12" customHeight="1">
      <c r="A48" s="104">
        <v>2015</v>
      </c>
      <c r="B48" s="105"/>
      <c r="C48" s="105"/>
      <c r="D48" s="105"/>
      <c r="E48" s="105"/>
      <c r="F48" s="105"/>
      <c r="G48" s="105"/>
      <c r="H48" s="105"/>
      <c r="I48" s="106"/>
      <c r="J48" s="106"/>
      <c r="K48" s="106"/>
      <c r="L48" s="106"/>
      <c r="M48" s="100"/>
    </row>
    <row r="49" spans="1:13" s="27" customFormat="1" ht="12" customHeight="1">
      <c r="A49" s="110" t="s">
        <v>130</v>
      </c>
      <c r="B49" s="114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4">
        <v>0</v>
      </c>
      <c r="I49" s="106">
        <v>8838.078668858376</v>
      </c>
      <c r="J49" s="106">
        <v>132.41094805000006</v>
      </c>
      <c r="K49" s="106">
        <v>586.4867784100002</v>
      </c>
      <c r="L49" s="106">
        <v>9556.976395318376</v>
      </c>
      <c r="M49" s="100"/>
    </row>
    <row r="50" spans="1:13" s="27" customFormat="1" ht="12" customHeight="1">
      <c r="A50" s="110" t="s">
        <v>133</v>
      </c>
      <c r="B50" s="114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4">
        <v>0</v>
      </c>
      <c r="I50" s="106">
        <v>8871.115796999999</v>
      </c>
      <c r="J50" s="106">
        <v>125.8842499999997</v>
      </c>
      <c r="K50" s="106">
        <v>809.6011540000001</v>
      </c>
      <c r="L50" s="106">
        <v>9806.601200999998</v>
      </c>
      <c r="M50" s="100"/>
    </row>
    <row r="51" spans="1:13" s="111" customFormat="1" ht="12" customHeight="1">
      <c r="A51" s="110" t="s">
        <v>136</v>
      </c>
      <c r="B51" s="114">
        <v>0</v>
      </c>
      <c r="C51" s="112">
        <v>0</v>
      </c>
      <c r="D51" s="112">
        <v>0</v>
      </c>
      <c r="E51" s="112">
        <v>0</v>
      </c>
      <c r="F51" s="112">
        <v>0</v>
      </c>
      <c r="G51" s="112">
        <v>0</v>
      </c>
      <c r="H51" s="114">
        <v>0</v>
      </c>
      <c r="I51" s="106">
        <v>8904.304048000002</v>
      </c>
      <c r="J51" s="106">
        <v>150.99431800000002</v>
      </c>
      <c r="K51" s="106">
        <v>844.101098</v>
      </c>
      <c r="L51" s="106">
        <v>9899.399464000002</v>
      </c>
      <c r="M51" s="100"/>
    </row>
    <row r="52" spans="1:13" s="111" customFormat="1" ht="12" customHeight="1">
      <c r="A52" s="110" t="s">
        <v>139</v>
      </c>
      <c r="B52" s="105">
        <v>0</v>
      </c>
      <c r="C52" s="105">
        <v>0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06">
        <v>8888.142581999999</v>
      </c>
      <c r="J52" s="106">
        <v>165.76617399999935</v>
      </c>
      <c r="K52" s="106">
        <v>1099.3217861918088</v>
      </c>
      <c r="L52" s="106">
        <v>10153.230542191806</v>
      </c>
      <c r="M52" s="100"/>
    </row>
    <row r="53" spans="1:13" s="111" customFormat="1" ht="12" customHeight="1">
      <c r="A53" s="104">
        <v>2016</v>
      </c>
      <c r="B53" s="105"/>
      <c r="C53" s="105"/>
      <c r="D53" s="105"/>
      <c r="E53" s="105"/>
      <c r="F53" s="105"/>
      <c r="G53" s="105"/>
      <c r="H53" s="105"/>
      <c r="I53" s="106"/>
      <c r="J53" s="106"/>
      <c r="K53" s="106"/>
      <c r="L53" s="106"/>
      <c r="M53" s="100"/>
    </row>
    <row r="54" spans="1:13" s="111" customFormat="1" ht="12" customHeight="1">
      <c r="A54" s="110" t="s">
        <v>214</v>
      </c>
      <c r="B54" s="114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4">
        <v>0</v>
      </c>
      <c r="I54" s="106">
        <v>9430.93305</v>
      </c>
      <c r="J54" s="106">
        <v>204.70445099999972</v>
      </c>
      <c r="K54" s="106">
        <v>723.2030255369549</v>
      </c>
      <c r="L54" s="106">
        <v>10358.840526536955</v>
      </c>
      <c r="M54" s="100"/>
    </row>
    <row r="55" spans="1:13" s="111" customFormat="1" ht="12" customHeight="1">
      <c r="A55" s="110" t="s">
        <v>202</v>
      </c>
      <c r="B55" s="114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4">
        <v>0</v>
      </c>
      <c r="I55" s="106">
        <v>9429.190665</v>
      </c>
      <c r="J55" s="106">
        <v>236.65117</v>
      </c>
      <c r="K55" s="106">
        <v>1038.9871460000002</v>
      </c>
      <c r="L55" s="106">
        <v>10704.828980999999</v>
      </c>
      <c r="M55" s="100"/>
    </row>
    <row r="56" spans="1:13" s="111" customFormat="1" ht="12" customHeight="1">
      <c r="A56" s="110" t="s">
        <v>209</v>
      </c>
      <c r="B56" s="114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114">
        <v>0</v>
      </c>
      <c r="I56" s="106">
        <v>9505.969649</v>
      </c>
      <c r="J56" s="106">
        <v>211.809265</v>
      </c>
      <c r="K56" s="106">
        <v>1233.6120210000001</v>
      </c>
      <c r="L56" s="106">
        <v>10951.390935000001</v>
      </c>
      <c r="M56" s="100"/>
    </row>
    <row r="57" spans="1:13" s="111" customFormat="1" ht="12" customHeight="1">
      <c r="A57" s="110" t="s">
        <v>139</v>
      </c>
      <c r="B57" s="114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4">
        <v>0</v>
      </c>
      <c r="I57" s="106">
        <v>5286.505</v>
      </c>
      <c r="J57" s="106">
        <v>4122.40326</v>
      </c>
      <c r="K57" s="106">
        <v>1773.575066</v>
      </c>
      <c r="L57" s="106">
        <v>11182.483326</v>
      </c>
      <c r="M57" s="100"/>
    </row>
    <row r="58" spans="1:13" s="111" customFormat="1" ht="12" customHeight="1">
      <c r="A58" s="118">
        <v>2017</v>
      </c>
      <c r="B58" s="114"/>
      <c r="C58" s="112"/>
      <c r="D58" s="112"/>
      <c r="E58" s="112"/>
      <c r="F58" s="112"/>
      <c r="G58" s="112"/>
      <c r="H58" s="114" t="s">
        <v>219</v>
      </c>
      <c r="I58" s="106"/>
      <c r="J58" s="106"/>
      <c r="K58" s="106"/>
      <c r="L58" s="106"/>
      <c r="M58" s="100"/>
    </row>
    <row r="59" spans="1:13" s="111" customFormat="1" ht="12" customHeight="1">
      <c r="A59" s="110" t="s">
        <v>214</v>
      </c>
      <c r="B59" s="114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4">
        <v>0</v>
      </c>
      <c r="I59" s="106">
        <v>9791.100828999999</v>
      </c>
      <c r="J59" s="106">
        <v>215.077255</v>
      </c>
      <c r="K59" s="106">
        <v>1437.513731</v>
      </c>
      <c r="L59" s="106">
        <v>11443.691814999998</v>
      </c>
      <c r="M59" s="100"/>
    </row>
    <row r="60" spans="1:13" s="111" customFormat="1" ht="12" customHeight="1">
      <c r="A60" s="110" t="s">
        <v>202</v>
      </c>
      <c r="B60" s="114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4">
        <v>0</v>
      </c>
      <c r="I60" s="106">
        <v>9844.287432</v>
      </c>
      <c r="J60" s="106">
        <v>210.359349</v>
      </c>
      <c r="K60" s="106">
        <v>1601.350831</v>
      </c>
      <c r="L60" s="106">
        <v>11655.997612</v>
      </c>
      <c r="M60" s="100"/>
    </row>
    <row r="61" spans="1:13" s="111" customFormat="1" ht="12" customHeight="1">
      <c r="A61" s="110" t="s">
        <v>209</v>
      </c>
      <c r="B61" s="114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4">
        <v>0</v>
      </c>
      <c r="I61" s="106">
        <v>9974.99826</v>
      </c>
      <c r="J61" s="106">
        <v>229.060376</v>
      </c>
      <c r="K61" s="106">
        <v>1742.116164</v>
      </c>
      <c r="L61" s="106">
        <v>11946.1748</v>
      </c>
      <c r="M61" s="100"/>
    </row>
    <row r="62" spans="1:13" s="111" customFormat="1" ht="12" customHeight="1">
      <c r="A62" s="110" t="s">
        <v>139</v>
      </c>
      <c r="B62" s="114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4">
        <v>0</v>
      </c>
      <c r="I62" s="106">
        <v>10101.759103</v>
      </c>
      <c r="J62" s="106">
        <v>219.593144</v>
      </c>
      <c r="K62" s="106">
        <v>1958.2817609999997</v>
      </c>
      <c r="L62" s="106">
        <v>12279.634008</v>
      </c>
      <c r="M62" s="100"/>
    </row>
    <row r="63" spans="1:13" s="111" customFormat="1" ht="12" customHeight="1">
      <c r="A63" s="118">
        <v>2018</v>
      </c>
      <c r="B63" s="114"/>
      <c r="C63" s="112"/>
      <c r="D63" s="112"/>
      <c r="E63" s="112"/>
      <c r="F63" s="112"/>
      <c r="G63" s="112"/>
      <c r="H63" s="114"/>
      <c r="I63" s="106"/>
      <c r="J63" s="106"/>
      <c r="K63" s="106"/>
      <c r="L63" s="106"/>
      <c r="M63" s="100"/>
    </row>
    <row r="64" spans="1:13" s="111" customFormat="1" ht="12" customHeight="1">
      <c r="A64" s="110" t="s">
        <v>214</v>
      </c>
      <c r="B64" s="114">
        <v>0</v>
      </c>
      <c r="C64" s="112">
        <v>0</v>
      </c>
      <c r="D64" s="112">
        <v>0</v>
      </c>
      <c r="E64" s="112">
        <v>0</v>
      </c>
      <c r="F64" s="112">
        <v>0</v>
      </c>
      <c r="G64" s="112">
        <v>0</v>
      </c>
      <c r="H64" s="114">
        <v>0</v>
      </c>
      <c r="I64" s="106">
        <v>10469.969191</v>
      </c>
      <c r="J64" s="106">
        <v>192.361784</v>
      </c>
      <c r="K64" s="106">
        <v>1618.7109719999999</v>
      </c>
      <c r="L64" s="106">
        <v>12281.041947000002</v>
      </c>
      <c r="M64" s="100"/>
    </row>
    <row r="65" spans="1:13" s="111" customFormat="1" ht="12" customHeight="1">
      <c r="A65" s="110" t="s">
        <v>202</v>
      </c>
      <c r="B65" s="114">
        <v>0</v>
      </c>
      <c r="C65" s="112">
        <v>0</v>
      </c>
      <c r="D65" s="112">
        <v>0</v>
      </c>
      <c r="E65" s="112">
        <v>0</v>
      </c>
      <c r="F65" s="112">
        <v>0</v>
      </c>
      <c r="G65" s="112">
        <v>0</v>
      </c>
      <c r="H65" s="114">
        <v>0</v>
      </c>
      <c r="I65" s="106">
        <v>10959.842099</v>
      </c>
      <c r="J65" s="106">
        <v>239.75892010999996</v>
      </c>
      <c r="K65" s="106">
        <v>1390.765524</v>
      </c>
      <c r="L65" s="106">
        <v>12590.36654311</v>
      </c>
      <c r="M65" s="100"/>
    </row>
    <row r="66" spans="1:13" s="111" customFormat="1" ht="12" customHeight="1">
      <c r="A66" s="120" t="s">
        <v>209</v>
      </c>
      <c r="B66" s="114">
        <v>0</v>
      </c>
      <c r="C66" s="114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06">
        <v>11044.280502999998</v>
      </c>
      <c r="J66" s="106">
        <v>386.541244</v>
      </c>
      <c r="K66" s="106">
        <v>1654.1079860000002</v>
      </c>
      <c r="L66" s="106">
        <v>13084.929732999999</v>
      </c>
      <c r="M66" s="100"/>
    </row>
    <row r="67" spans="1:13" s="111" customFormat="1" ht="12" customHeight="1">
      <c r="A67" s="120" t="s">
        <v>139</v>
      </c>
      <c r="B67" s="114">
        <v>0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06">
        <v>11223.47971</v>
      </c>
      <c r="J67" s="106">
        <v>302.42042775</v>
      </c>
      <c r="K67" s="106">
        <v>1620.7112780000002</v>
      </c>
      <c r="L67" s="106">
        <v>13146.61141575</v>
      </c>
      <c r="M67" s="100"/>
    </row>
    <row r="68" spans="1:13" s="111" customFormat="1" ht="12" customHeight="1">
      <c r="A68" s="118">
        <v>2019</v>
      </c>
      <c r="B68" s="114">
        <v>0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06"/>
      <c r="J68" s="106"/>
      <c r="K68" s="106"/>
      <c r="L68" s="106"/>
      <c r="M68" s="100"/>
    </row>
    <row r="69" spans="1:13" s="111" customFormat="1" ht="14.25">
      <c r="A69" s="110" t="s">
        <v>214</v>
      </c>
      <c r="B69" s="114">
        <v>0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v>0</v>
      </c>
      <c r="I69" s="106">
        <v>11648.855758999998</v>
      </c>
      <c r="J69" s="106">
        <v>419.67623299999997</v>
      </c>
      <c r="K69" s="106">
        <v>1358.82434231</v>
      </c>
      <c r="L69" s="106">
        <v>13427.356334309998</v>
      </c>
      <c r="M69" s="100"/>
    </row>
    <row r="70" spans="1:13" s="111" customFormat="1" ht="14.25">
      <c r="A70" s="110" t="s">
        <v>133</v>
      </c>
      <c r="B70" s="114">
        <v>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06">
        <v>11829.109739</v>
      </c>
      <c r="J70" s="106">
        <v>344.681008</v>
      </c>
      <c r="K70" s="106">
        <v>1771.6395109999999</v>
      </c>
      <c r="L70" s="106">
        <v>13945.430257999999</v>
      </c>
      <c r="M70" s="100"/>
    </row>
    <row r="71" spans="1:13" s="111" customFormat="1" ht="14.25">
      <c r="A71" s="110" t="s">
        <v>209</v>
      </c>
      <c r="B71" s="114">
        <v>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06">
        <v>11971.44489</v>
      </c>
      <c r="J71" s="106">
        <v>356.071668</v>
      </c>
      <c r="K71" s="106">
        <v>1944.402607</v>
      </c>
      <c r="L71" s="106">
        <v>14271.919165000001</v>
      </c>
      <c r="M71" s="100"/>
    </row>
    <row r="72" spans="1:13" s="111" customFormat="1" ht="14.25">
      <c r="A72" s="121" t="s">
        <v>220</v>
      </c>
      <c r="B72" s="122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3">
        <v>11971.44489</v>
      </c>
      <c r="J72" s="123">
        <v>356.071668</v>
      </c>
      <c r="K72" s="123">
        <v>1944.402607</v>
      </c>
      <c r="L72" s="123">
        <v>14271.919165000001</v>
      </c>
      <c r="M72" s="100"/>
    </row>
    <row r="73" spans="1:13" s="111" customFormat="1" ht="7.5" customHeight="1">
      <c r="A73" s="110"/>
      <c r="B73" s="114"/>
      <c r="C73" s="114"/>
      <c r="D73" s="114"/>
      <c r="E73" s="114"/>
      <c r="F73" s="114"/>
      <c r="G73" s="114"/>
      <c r="H73" s="114"/>
      <c r="I73" s="106"/>
      <c r="J73" s="106"/>
      <c r="K73" s="106"/>
      <c r="L73" s="106"/>
      <c r="M73" s="100"/>
    </row>
    <row r="74" spans="1:13" s="111" customFormat="1" ht="14.25" customHeight="1">
      <c r="A74" s="57" t="s">
        <v>156</v>
      </c>
      <c r="B74" s="119" t="s">
        <v>210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</row>
    <row r="75" spans="1:13" s="27" customFormat="1" ht="12" customHeight="1">
      <c r="A75" s="57" t="s">
        <v>157</v>
      </c>
      <c r="B75" s="164" t="s">
        <v>7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03"/>
    </row>
    <row r="76" spans="1:13" s="27" customFormat="1" ht="12" customHeight="1">
      <c r="A76" s="57" t="s">
        <v>158</v>
      </c>
      <c r="B76" s="164" t="s">
        <v>16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</row>
    <row r="77" spans="1:13" s="27" customFormat="1" ht="12" customHeight="1">
      <c r="A77" s="57" t="s">
        <v>192</v>
      </c>
      <c r="B77" s="164" t="s">
        <v>218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</row>
    <row r="78" spans="1:11" s="107" customFormat="1" ht="12">
      <c r="A78" s="57" t="s">
        <v>208</v>
      </c>
      <c r="B78" s="162" t="s">
        <v>211</v>
      </c>
      <c r="C78" s="162"/>
      <c r="D78" s="109"/>
      <c r="E78" s="109"/>
      <c r="F78" s="109"/>
      <c r="G78" s="109"/>
      <c r="H78" s="109"/>
      <c r="I78" s="109"/>
      <c r="J78" s="109"/>
      <c r="K78" s="109"/>
    </row>
    <row r="79" spans="1:13" ht="12">
      <c r="A79" s="58"/>
      <c r="B79" s="58"/>
      <c r="C79" s="77"/>
      <c r="D79" s="77"/>
      <c r="E79" s="77"/>
      <c r="F79" s="77"/>
      <c r="G79" s="77"/>
      <c r="H79" s="77"/>
      <c r="I79" s="77"/>
      <c r="J79" s="77"/>
      <c r="K79" s="77"/>
      <c r="L79" s="75"/>
      <c r="M79" s="75"/>
    </row>
    <row r="80" spans="1:11" ht="12">
      <c r="A80" s="58"/>
      <c r="B80" s="58"/>
      <c r="C80" s="77"/>
      <c r="D80" s="77"/>
      <c r="E80" s="77"/>
      <c r="F80" s="77"/>
      <c r="G80" s="77"/>
      <c r="H80" s="77"/>
      <c r="I80" s="77"/>
      <c r="J80" s="77"/>
      <c r="K80" s="77"/>
    </row>
    <row r="81" spans="1:11" ht="12">
      <c r="A81" s="58"/>
      <c r="B81" s="58"/>
      <c r="C81" s="77"/>
      <c r="D81" s="77"/>
      <c r="E81" s="77"/>
      <c r="F81" s="77"/>
      <c r="G81" s="77"/>
      <c r="H81" s="77"/>
      <c r="I81" s="77"/>
      <c r="J81" s="77"/>
      <c r="K81" s="77"/>
    </row>
    <row r="85" spans="12:13" ht="12">
      <c r="L85" s="75"/>
      <c r="M85" s="75"/>
    </row>
    <row r="87" ht="12">
      <c r="F87" s="74"/>
    </row>
  </sheetData>
  <sheetProtection/>
  <mergeCells count="17">
    <mergeCell ref="B78:C78"/>
    <mergeCell ref="A2:L2"/>
    <mergeCell ref="A3:L3"/>
    <mergeCell ref="B5:B6"/>
    <mergeCell ref="F5:F6"/>
    <mergeCell ref="B75:L75"/>
    <mergeCell ref="B76:M76"/>
    <mergeCell ref="B77:M77"/>
    <mergeCell ref="A5:A6"/>
    <mergeCell ref="H5:H6"/>
    <mergeCell ref="J5:J6"/>
    <mergeCell ref="K5:K6"/>
    <mergeCell ref="L5:L6"/>
    <mergeCell ref="C5:D5"/>
    <mergeCell ref="E5:E6"/>
    <mergeCell ref="I5:I6"/>
    <mergeCell ref="G5:G6"/>
  </mergeCells>
  <conditionalFormatting sqref="M39:M41">
    <cfRule type="cellIs" priority="1" dxfId="3" operator="notBetween" stopIfTrue="1">
      <formula>-0.0001</formula>
      <formula>0.0001</formula>
    </cfRule>
  </conditionalFormatting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2015-05-10T23:34:07Z</cp:lastPrinted>
  <dcterms:created xsi:type="dcterms:W3CDTF">2006-06-05T02:18:19Z</dcterms:created>
  <dcterms:modified xsi:type="dcterms:W3CDTF">2020-03-24T02:13:07Z</dcterms:modified>
  <cp:category/>
  <cp:version/>
  <cp:contentType/>
  <cp:contentStatus/>
</cp:coreProperties>
</file>