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QEB Table 8.1" sheetId="2" r:id="rId1"/>
  </sheets>
  <definedNames>
    <definedName name="_xlnm.Print_Area" localSheetId="0">'QEB Table 8.1'!$A$1:$X$63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4" i="2" l="1"/>
  <c r="T44" i="2"/>
  <c r="U44" i="2"/>
  <c r="V44" i="2"/>
  <c r="W44" i="2"/>
  <c r="X44" i="2"/>
  <c r="S49" i="2"/>
  <c r="T49" i="2"/>
  <c r="U49" i="2"/>
  <c r="V49" i="2"/>
  <c r="W49" i="2"/>
  <c r="X49" i="2"/>
  <c r="W38" i="2"/>
  <c r="X38" i="2"/>
  <c r="T38" i="2"/>
  <c r="U38" i="2"/>
  <c r="V38" i="2"/>
  <c r="T29" i="2"/>
  <c r="U29" i="2"/>
  <c r="V29" i="2"/>
  <c r="T24" i="2"/>
  <c r="T21" i="2" s="1"/>
  <c r="U24" i="2"/>
  <c r="V24" i="2"/>
  <c r="V21" i="2" s="1"/>
  <c r="U21" i="2"/>
  <c r="T15" i="2"/>
  <c r="U15" i="2"/>
  <c r="V15" i="2"/>
  <c r="T6" i="2"/>
  <c r="U6" i="2"/>
  <c r="V6" i="2"/>
  <c r="V35" i="2" l="1"/>
  <c r="U20" i="2"/>
  <c r="W43" i="2"/>
  <c r="U35" i="2"/>
  <c r="V20" i="2"/>
  <c r="T20" i="2"/>
  <c r="V43" i="2"/>
  <c r="V53" i="2" s="1"/>
  <c r="T35" i="2"/>
  <c r="U43" i="2"/>
  <c r="U53" i="2" s="1"/>
  <c r="X43" i="2"/>
  <c r="T43" i="2"/>
  <c r="T53" i="2" s="1"/>
  <c r="W29" i="2"/>
  <c r="X29" i="2"/>
  <c r="X24" i="2"/>
  <c r="X21" i="2" s="1"/>
  <c r="W24" i="2"/>
  <c r="W21" i="2" s="1"/>
  <c r="X15" i="2"/>
  <c r="W15" i="2"/>
  <c r="W6" i="2"/>
  <c r="X6" i="2"/>
  <c r="V36" i="2" l="1"/>
  <c r="U36" i="2"/>
  <c r="T36" i="2"/>
  <c r="X20" i="2"/>
  <c r="W20" i="2"/>
  <c r="X35" i="2"/>
  <c r="W35" i="2"/>
  <c r="X53" i="2"/>
  <c r="W53" i="2"/>
  <c r="R49" i="2"/>
  <c r="R44" i="2"/>
  <c r="S38" i="2"/>
  <c r="S53" i="2" s="1"/>
  <c r="R38" i="2"/>
  <c r="S29" i="2"/>
  <c r="R29" i="2"/>
  <c r="S24" i="2"/>
  <c r="S21" i="2" s="1"/>
  <c r="R24" i="2"/>
  <c r="R21" i="2" s="1"/>
  <c r="S15" i="2"/>
  <c r="R15" i="2"/>
  <c r="S9" i="2"/>
  <c r="S6" i="2" s="1"/>
  <c r="R6" i="2"/>
  <c r="W36" i="2" l="1"/>
  <c r="X36" i="2"/>
  <c r="R43" i="2"/>
  <c r="R53" i="2" s="1"/>
  <c r="R20" i="2"/>
  <c r="R35" i="2"/>
  <c r="S20" i="2"/>
  <c r="S35" i="2"/>
  <c r="R36" i="2" l="1"/>
  <c r="S36" i="2"/>
  <c r="K49" i="2" l="1"/>
  <c r="K43" i="2" s="1"/>
  <c r="J49" i="2"/>
  <c r="J43" i="2" s="1"/>
  <c r="I49" i="2"/>
  <c r="I44" i="2"/>
  <c r="K38" i="2"/>
  <c r="J38" i="2"/>
  <c r="I38" i="2"/>
  <c r="I15" i="2"/>
  <c r="I6" i="2"/>
  <c r="I20" i="2" l="1"/>
  <c r="J53" i="2"/>
  <c r="I43" i="2"/>
  <c r="I53" i="2" s="1"/>
  <c r="K53" i="2"/>
</calcChain>
</file>

<file path=xl/sharedStrings.xml><?xml version="1.0" encoding="utf-8"?>
<sst xmlns="http://schemas.openxmlformats.org/spreadsheetml/2006/main" count="80" uniqueCount="78">
  <si>
    <t>S48</t>
  </si>
  <si>
    <t>(K' Million)</t>
  </si>
  <si>
    <t>Tax Receipts</t>
  </si>
  <si>
    <t>Personal Tax</t>
  </si>
  <si>
    <t>Company Tax</t>
  </si>
  <si>
    <t>Other Direct Tax</t>
  </si>
  <si>
    <t>Import Duties</t>
  </si>
  <si>
    <t>Excise Duties</t>
  </si>
  <si>
    <t>Export Tax</t>
  </si>
  <si>
    <t>Goods &amp; Services Tax (GST)</t>
  </si>
  <si>
    <t>Other Indirect Tax</t>
  </si>
  <si>
    <t>Non-Tax Receipts</t>
  </si>
  <si>
    <t>Dividends (a)</t>
  </si>
  <si>
    <t>Interest Receipts/Fees</t>
  </si>
  <si>
    <t xml:space="preserve">Other Internal Revenue (b) </t>
  </si>
  <si>
    <t>Foreign Grants (c)</t>
  </si>
  <si>
    <t>TOTAL RECEIPTS</t>
  </si>
  <si>
    <t>Recurrent Expenditure</t>
  </si>
  <si>
    <t>National Departmental</t>
  </si>
  <si>
    <t>Provincial Governments (d)</t>
  </si>
  <si>
    <t>Interest Payments</t>
  </si>
  <si>
    <t>Foreign</t>
  </si>
  <si>
    <t>Domestic</t>
  </si>
  <si>
    <t>Other Grants &amp; Expenditure (e)</t>
  </si>
  <si>
    <t xml:space="preserve">Net Lending &amp; Investments </t>
  </si>
  <si>
    <t>Development Expenditure</t>
  </si>
  <si>
    <t xml:space="preserve">National Projects </t>
  </si>
  <si>
    <t>Provincial Projects</t>
  </si>
  <si>
    <t>Assets</t>
  </si>
  <si>
    <t>Additional Investment/Priority Expenditure</t>
  </si>
  <si>
    <t>Reappropriation to Trust Account</t>
  </si>
  <si>
    <t>TOTAL EXPENDITURE</t>
  </si>
  <si>
    <t xml:space="preserve">DEFICIT (-)/SURPLUS (+) </t>
  </si>
  <si>
    <t>FINANCING</t>
  </si>
  <si>
    <t>External Financing</t>
  </si>
  <si>
    <t>Concessional (net)</t>
  </si>
  <si>
    <t>Commercial (net)</t>
  </si>
  <si>
    <t>Extraordinary Financing</t>
  </si>
  <si>
    <t>Debt Securities</t>
  </si>
  <si>
    <r>
      <t xml:space="preserve">Domestic Financing </t>
    </r>
    <r>
      <rPr>
        <sz val="9"/>
        <rFont val="Arial"/>
        <family val="2"/>
      </rPr>
      <t>(f)</t>
    </r>
  </si>
  <si>
    <t>Financial Corporations Sector</t>
  </si>
  <si>
    <t xml:space="preserve">    Bank of Papua New Guinea</t>
  </si>
  <si>
    <t xml:space="preserve">   Other Depository Corporations</t>
  </si>
  <si>
    <t xml:space="preserve">   Other Financial Corporations</t>
  </si>
  <si>
    <t xml:space="preserve">   Public Non-financial Corporations</t>
  </si>
  <si>
    <t>Other Resident Sectors</t>
  </si>
  <si>
    <t xml:space="preserve">      Asset sales</t>
  </si>
  <si>
    <t>Net acquisition of financial assets (g)</t>
  </si>
  <si>
    <t xml:space="preserve">     Other </t>
  </si>
  <si>
    <t>Total Financing Transactions</t>
  </si>
  <si>
    <t>(a)</t>
  </si>
  <si>
    <t>Mainly dividend payments from the statutory bodies, including the BPNG.</t>
  </si>
  <si>
    <t>(b)</t>
  </si>
  <si>
    <t>(c)</t>
  </si>
  <si>
    <t>Includes both Budgetary Support and Project Grants.</t>
  </si>
  <si>
    <t>(d)</t>
  </si>
  <si>
    <t xml:space="preserve">Covers all grants and transfers from the National Government. </t>
  </si>
  <si>
    <t>(e)</t>
  </si>
  <si>
    <t>Mainly grants to statutory institutions.</t>
  </si>
  <si>
    <t>(f)</t>
  </si>
  <si>
    <t>Principal repayments to Government by statutory authorities etc. not shown in receipts but netted out in expenditure category "Net Lending and Investments."</t>
  </si>
  <si>
    <t>(g)</t>
  </si>
  <si>
    <t>Preliminary outcome based on Department of Finance and treasury's Integrated Financial Management System (IFMS) report. The IFMS replaces the Treasury Management System. (TMS) and was introduced in 2011.</t>
  </si>
  <si>
    <t xml:space="preserve">The items in domestic financing category may not correspond to tables 2.1 and 3.1 which is sourced from the maturity structure and only shows the face value. </t>
  </si>
  <si>
    <t>As per the Government Finance Statistic 2014 reporting, government deposits at the Central Bank are funds that are earmarked to be spent but currently at the Central Bank.</t>
  </si>
  <si>
    <t>Includes proceeds from sales of Government equity and other assets.</t>
  </si>
  <si>
    <t xml:space="preserve">                                                                                                Actual</t>
  </si>
  <si>
    <t>2024 Budget</t>
  </si>
  <si>
    <t>3 months</t>
  </si>
  <si>
    <t>to March</t>
  </si>
  <si>
    <t>6 months</t>
  </si>
  <si>
    <t>to June</t>
  </si>
  <si>
    <t>9 months</t>
  </si>
  <si>
    <t>to September</t>
  </si>
  <si>
    <t xml:space="preserve"> 12 months to December</t>
  </si>
  <si>
    <t>*</t>
  </si>
  <si>
    <t xml:space="preserve">The March 2025 Fiscal Outturn is still pending release by the Department of Treasury, hence Fiscal data reporting will have a either a quarter or two quarter lags. </t>
  </si>
  <si>
    <t xml:space="preserve"> TABLE 8.1:  FISCAL OPERATIONS OF THE CENTRAL GOVERNMENT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</si>
</sst>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...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Franklin Gothic Book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indent="49"/>
    </xf>
    <xf numFmtId="0" fontId="2" fillId="2" borderId="0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left" vertical="center" indent="27"/>
    </xf>
    <xf numFmtId="0" fontId="2" fillId="2" borderId="5" xfId="1" applyFont="1" applyFill="1" applyBorder="1" applyAlignment="1">
      <alignment horizontal="left" vertical="center" wrapText="1" indent="8"/>
    </xf>
    <xf numFmtId="0" fontId="3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0" fontId="2" fillId="2" borderId="8" xfId="1" applyFont="1" applyFill="1" applyBorder="1" applyAlignment="1">
      <alignment horizontal="center" vertical="center" wrapText="1"/>
    </xf>
    <xf numFmtId="165" fontId="2" fillId="2" borderId="0" xfId="1" applyNumberFormat="1" applyFont="1" applyFill="1" applyAlignment="1">
      <alignment horizontal="center" vertical="center"/>
    </xf>
    <xf numFmtId="165" fontId="2" fillId="2" borderId="0" xfId="2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5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0" xfId="2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1" xfId="2" applyNumberFormat="1" applyFont="1" applyFill="1" applyBorder="1" applyAlignment="1">
      <alignment horizontal="center" vertical="center"/>
    </xf>
    <xf numFmtId="165" fontId="2" fillId="2" borderId="5" xfId="2" applyNumberFormat="1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/>
    </xf>
    <xf numFmtId="166" fontId="3" fillId="2" borderId="0" xfId="4" applyNumberFormat="1" applyFont="1" applyFill="1" applyBorder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166" fontId="3" fillId="2" borderId="0" xfId="1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165" fontId="2" fillId="2" borderId="5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6" fillId="3" borderId="0" xfId="2" applyFont="1" applyFill="1" applyAlignment="1">
      <alignment vertical="center" wrapText="1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Border="1" applyAlignment="1">
      <alignment horizontal="left" vertical="top"/>
    </xf>
    <xf numFmtId="0" fontId="3" fillId="2" borderId="0" xfId="1" applyFont="1" applyFill="1" applyBorder="1" applyAlignment="1">
      <alignment vertical="center"/>
    </xf>
    <xf numFmtId="0" fontId="1" fillId="2" borderId="0" xfId="1" applyFill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horizontal="center" vertical="top"/>
    </xf>
    <xf numFmtId="0" fontId="2" fillId="3" borderId="9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 wrapText="1"/>
    </xf>
    <xf numFmtId="165" fontId="2" fillId="3" borderId="0" xfId="2" applyNumberFormat="1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167" fontId="3" fillId="2" borderId="0" xfId="5" applyNumberFormat="1" applyFont="1" applyFill="1" applyAlignment="1">
      <alignment horizontal="right" vertical="center"/>
    </xf>
    <xf numFmtId="167" fontId="8" fillId="2" borderId="0" xfId="5" applyNumberFormat="1" applyFont="1" applyFill="1" applyAlignment="1">
      <alignment horizontal="right" vertical="center"/>
    </xf>
    <xf numFmtId="167" fontId="8" fillId="0" borderId="0" xfId="5" applyNumberFormat="1" applyFont="1" applyFill="1" applyAlignment="1">
      <alignment horizontal="right" vertical="center"/>
    </xf>
    <xf numFmtId="167" fontId="3" fillId="3" borderId="0" xfId="5" applyNumberFormat="1" applyFont="1" applyFill="1" applyAlignment="1">
      <alignment horizontal="right" vertical="center"/>
    </xf>
    <xf numFmtId="0" fontId="2" fillId="3" borderId="11" xfId="2" applyFont="1" applyFill="1" applyBorder="1" applyAlignment="1">
      <alignment horizontal="center" vertical="center" wrapText="1"/>
    </xf>
    <xf numFmtId="167" fontId="3" fillId="2" borderId="0" xfId="5" applyNumberFormat="1" applyFont="1" applyFill="1" applyBorder="1" applyAlignment="1">
      <alignment horizontal="right" vertical="center"/>
    </xf>
    <xf numFmtId="167" fontId="8" fillId="2" borderId="0" xfId="5" applyNumberFormat="1" applyFont="1" applyFill="1" applyBorder="1" applyAlignment="1">
      <alignment horizontal="right" vertical="center"/>
    </xf>
    <xf numFmtId="0" fontId="2" fillId="2" borderId="5" xfId="1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 wrapText="1"/>
    </xf>
    <xf numFmtId="0" fontId="1" fillId="2" borderId="0" xfId="1" applyFill="1" applyAlignment="1">
      <alignment vertical="center" wrapText="1"/>
    </xf>
    <xf numFmtId="0" fontId="6" fillId="3" borderId="0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vertical="center" wrapText="1"/>
    </xf>
    <xf numFmtId="0" fontId="4" fillId="0" borderId="0" xfId="2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</cellXfs>
  <cellStyles count="6">
    <cellStyle name="Comma 6" xfId="5"/>
    <cellStyle name="Normal" xfId="0" builtinId="0"/>
    <cellStyle name="Normal 2" xfId="2"/>
    <cellStyle name="Normal 2 2" xfId="1"/>
    <cellStyle name="Normal 24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73"/>
  <sheetViews>
    <sheetView showGridLines="0" tabSelected="1" view="pageBreakPreview" zoomScaleNormal="100" zoomScaleSheetLayoutView="100" workbookViewId="0">
      <selection activeCell="F12" sqref="F12"/>
    </sheetView>
  </sheetViews>
  <sheetFormatPr defaultRowHeight="11.4" x14ac:dyDescent="0.3"/>
  <cols>
    <col min="1" max="1" width="4.109375" style="3" customWidth="1"/>
    <col min="2" max="2" width="32" style="2" customWidth="1"/>
    <col min="3" max="4" width="11.33203125" style="3" customWidth="1"/>
    <col min="5" max="5" width="12" style="3" customWidth="1"/>
    <col min="6" max="7" width="11" style="3" customWidth="1"/>
    <col min="8" max="10" width="10.44140625" style="3" customWidth="1"/>
    <col min="11" max="13" width="9.5546875" style="3" customWidth="1"/>
    <col min="14" max="16" width="8.77734375" style="4" customWidth="1"/>
    <col min="17" max="17" width="8.6640625" style="5" customWidth="1"/>
    <col min="18" max="18" width="6.77734375" style="54" bestFit="1" customWidth="1"/>
    <col min="19" max="22" width="10.21875" style="54" customWidth="1"/>
    <col min="23" max="23" width="10.77734375" style="5" customWidth="1"/>
    <col min="24" max="24" width="10.44140625" style="5" customWidth="1"/>
    <col min="25" max="25" width="9.109375" style="4" customWidth="1"/>
    <col min="26" max="253" width="9.109375" style="3"/>
    <col min="254" max="254" width="4.109375" style="3" customWidth="1"/>
    <col min="255" max="255" width="32" style="3" customWidth="1"/>
    <col min="256" max="266" width="0" style="3" hidden="1" customWidth="1"/>
    <col min="267" max="269" width="9.109375" style="3"/>
    <col min="270" max="270" width="13.6640625" style="3" customWidth="1"/>
    <col min="271" max="272" width="10.44140625" style="3" customWidth="1"/>
    <col min="273" max="276" width="0" style="3" hidden="1" customWidth="1"/>
    <col min="277" max="277" width="9.109375" style="3"/>
    <col min="278" max="278" width="21.44140625" style="3" bestFit="1" customWidth="1"/>
    <col min="279" max="509" width="9.109375" style="3"/>
    <col min="510" max="510" width="4.109375" style="3" customWidth="1"/>
    <col min="511" max="511" width="32" style="3" customWidth="1"/>
    <col min="512" max="522" width="0" style="3" hidden="1" customWidth="1"/>
    <col min="523" max="525" width="9.109375" style="3"/>
    <col min="526" max="526" width="13.6640625" style="3" customWidth="1"/>
    <col min="527" max="528" width="10.44140625" style="3" customWidth="1"/>
    <col min="529" max="532" width="0" style="3" hidden="1" customWidth="1"/>
    <col min="533" max="533" width="9.109375" style="3"/>
    <col min="534" max="534" width="21.44140625" style="3" bestFit="1" customWidth="1"/>
    <col min="535" max="765" width="9.109375" style="3"/>
    <col min="766" max="766" width="4.109375" style="3" customWidth="1"/>
    <col min="767" max="767" width="32" style="3" customWidth="1"/>
    <col min="768" max="778" width="0" style="3" hidden="1" customWidth="1"/>
    <col min="779" max="781" width="9.109375" style="3"/>
    <col min="782" max="782" width="13.6640625" style="3" customWidth="1"/>
    <col min="783" max="784" width="10.44140625" style="3" customWidth="1"/>
    <col min="785" max="788" width="0" style="3" hidden="1" customWidth="1"/>
    <col min="789" max="789" width="9.109375" style="3"/>
    <col min="790" max="790" width="21.44140625" style="3" bestFit="1" customWidth="1"/>
    <col min="791" max="1021" width="9.109375" style="3"/>
    <col min="1022" max="1022" width="4.109375" style="3" customWidth="1"/>
    <col min="1023" max="1023" width="32" style="3" customWidth="1"/>
    <col min="1024" max="1034" width="0" style="3" hidden="1" customWidth="1"/>
    <col min="1035" max="1037" width="9.109375" style="3"/>
    <col min="1038" max="1038" width="13.6640625" style="3" customWidth="1"/>
    <col min="1039" max="1040" width="10.44140625" style="3" customWidth="1"/>
    <col min="1041" max="1044" width="0" style="3" hidden="1" customWidth="1"/>
    <col min="1045" max="1045" width="9.109375" style="3"/>
    <col min="1046" max="1046" width="21.44140625" style="3" bestFit="1" customWidth="1"/>
    <col min="1047" max="1277" width="9.109375" style="3"/>
    <col min="1278" max="1278" width="4.109375" style="3" customWidth="1"/>
    <col min="1279" max="1279" width="32" style="3" customWidth="1"/>
    <col min="1280" max="1290" width="0" style="3" hidden="1" customWidth="1"/>
    <col min="1291" max="1293" width="9.109375" style="3"/>
    <col min="1294" max="1294" width="13.6640625" style="3" customWidth="1"/>
    <col min="1295" max="1296" width="10.44140625" style="3" customWidth="1"/>
    <col min="1297" max="1300" width="0" style="3" hidden="1" customWidth="1"/>
    <col min="1301" max="1301" width="9.109375" style="3"/>
    <col min="1302" max="1302" width="21.44140625" style="3" bestFit="1" customWidth="1"/>
    <col min="1303" max="1533" width="9.109375" style="3"/>
    <col min="1534" max="1534" width="4.109375" style="3" customWidth="1"/>
    <col min="1535" max="1535" width="32" style="3" customWidth="1"/>
    <col min="1536" max="1546" width="0" style="3" hidden="1" customWidth="1"/>
    <col min="1547" max="1549" width="9.109375" style="3"/>
    <col min="1550" max="1550" width="13.6640625" style="3" customWidth="1"/>
    <col min="1551" max="1552" width="10.44140625" style="3" customWidth="1"/>
    <col min="1553" max="1556" width="0" style="3" hidden="1" customWidth="1"/>
    <col min="1557" max="1557" width="9.109375" style="3"/>
    <col min="1558" max="1558" width="21.44140625" style="3" bestFit="1" customWidth="1"/>
    <col min="1559" max="1789" width="9.109375" style="3"/>
    <col min="1790" max="1790" width="4.109375" style="3" customWidth="1"/>
    <col min="1791" max="1791" width="32" style="3" customWidth="1"/>
    <col min="1792" max="1802" width="0" style="3" hidden="1" customWidth="1"/>
    <col min="1803" max="1805" width="9.109375" style="3"/>
    <col min="1806" max="1806" width="13.6640625" style="3" customWidth="1"/>
    <col min="1807" max="1808" width="10.44140625" style="3" customWidth="1"/>
    <col min="1809" max="1812" width="0" style="3" hidden="1" customWidth="1"/>
    <col min="1813" max="1813" width="9.109375" style="3"/>
    <col min="1814" max="1814" width="21.44140625" style="3" bestFit="1" customWidth="1"/>
    <col min="1815" max="2045" width="9.109375" style="3"/>
    <col min="2046" max="2046" width="4.109375" style="3" customWidth="1"/>
    <col min="2047" max="2047" width="32" style="3" customWidth="1"/>
    <col min="2048" max="2058" width="0" style="3" hidden="1" customWidth="1"/>
    <col min="2059" max="2061" width="9.109375" style="3"/>
    <col min="2062" max="2062" width="13.6640625" style="3" customWidth="1"/>
    <col min="2063" max="2064" width="10.44140625" style="3" customWidth="1"/>
    <col min="2065" max="2068" width="0" style="3" hidden="1" customWidth="1"/>
    <col min="2069" max="2069" width="9.109375" style="3"/>
    <col min="2070" max="2070" width="21.44140625" style="3" bestFit="1" customWidth="1"/>
    <col min="2071" max="2301" width="9.109375" style="3"/>
    <col min="2302" max="2302" width="4.109375" style="3" customWidth="1"/>
    <col min="2303" max="2303" width="32" style="3" customWidth="1"/>
    <col min="2304" max="2314" width="0" style="3" hidden="1" customWidth="1"/>
    <col min="2315" max="2317" width="9.109375" style="3"/>
    <col min="2318" max="2318" width="13.6640625" style="3" customWidth="1"/>
    <col min="2319" max="2320" width="10.44140625" style="3" customWidth="1"/>
    <col min="2321" max="2324" width="0" style="3" hidden="1" customWidth="1"/>
    <col min="2325" max="2325" width="9.109375" style="3"/>
    <col min="2326" max="2326" width="21.44140625" style="3" bestFit="1" customWidth="1"/>
    <col min="2327" max="2557" width="9.109375" style="3"/>
    <col min="2558" max="2558" width="4.109375" style="3" customWidth="1"/>
    <col min="2559" max="2559" width="32" style="3" customWidth="1"/>
    <col min="2560" max="2570" width="0" style="3" hidden="1" customWidth="1"/>
    <col min="2571" max="2573" width="9.109375" style="3"/>
    <col min="2574" max="2574" width="13.6640625" style="3" customWidth="1"/>
    <col min="2575" max="2576" width="10.44140625" style="3" customWidth="1"/>
    <col min="2577" max="2580" width="0" style="3" hidden="1" customWidth="1"/>
    <col min="2581" max="2581" width="9.109375" style="3"/>
    <col min="2582" max="2582" width="21.44140625" style="3" bestFit="1" customWidth="1"/>
    <col min="2583" max="2813" width="9.109375" style="3"/>
    <col min="2814" max="2814" width="4.109375" style="3" customWidth="1"/>
    <col min="2815" max="2815" width="32" style="3" customWidth="1"/>
    <col min="2816" max="2826" width="0" style="3" hidden="1" customWidth="1"/>
    <col min="2827" max="2829" width="9.109375" style="3"/>
    <col min="2830" max="2830" width="13.6640625" style="3" customWidth="1"/>
    <col min="2831" max="2832" width="10.44140625" style="3" customWidth="1"/>
    <col min="2833" max="2836" width="0" style="3" hidden="1" customWidth="1"/>
    <col min="2837" max="2837" width="9.109375" style="3"/>
    <col min="2838" max="2838" width="21.44140625" style="3" bestFit="1" customWidth="1"/>
    <col min="2839" max="3069" width="9.109375" style="3"/>
    <col min="3070" max="3070" width="4.109375" style="3" customWidth="1"/>
    <col min="3071" max="3071" width="32" style="3" customWidth="1"/>
    <col min="3072" max="3082" width="0" style="3" hidden="1" customWidth="1"/>
    <col min="3083" max="3085" width="9.109375" style="3"/>
    <col min="3086" max="3086" width="13.6640625" style="3" customWidth="1"/>
    <col min="3087" max="3088" width="10.44140625" style="3" customWidth="1"/>
    <col min="3089" max="3092" width="0" style="3" hidden="1" customWidth="1"/>
    <col min="3093" max="3093" width="9.109375" style="3"/>
    <col min="3094" max="3094" width="21.44140625" style="3" bestFit="1" customWidth="1"/>
    <col min="3095" max="3325" width="9.109375" style="3"/>
    <col min="3326" max="3326" width="4.109375" style="3" customWidth="1"/>
    <col min="3327" max="3327" width="32" style="3" customWidth="1"/>
    <col min="3328" max="3338" width="0" style="3" hidden="1" customWidth="1"/>
    <col min="3339" max="3341" width="9.109375" style="3"/>
    <col min="3342" max="3342" width="13.6640625" style="3" customWidth="1"/>
    <col min="3343" max="3344" width="10.44140625" style="3" customWidth="1"/>
    <col min="3345" max="3348" width="0" style="3" hidden="1" customWidth="1"/>
    <col min="3349" max="3349" width="9.109375" style="3"/>
    <col min="3350" max="3350" width="21.44140625" style="3" bestFit="1" customWidth="1"/>
    <col min="3351" max="3581" width="9.109375" style="3"/>
    <col min="3582" max="3582" width="4.109375" style="3" customWidth="1"/>
    <col min="3583" max="3583" width="32" style="3" customWidth="1"/>
    <col min="3584" max="3594" width="0" style="3" hidden="1" customWidth="1"/>
    <col min="3595" max="3597" width="9.109375" style="3"/>
    <col min="3598" max="3598" width="13.6640625" style="3" customWidth="1"/>
    <col min="3599" max="3600" width="10.44140625" style="3" customWidth="1"/>
    <col min="3601" max="3604" width="0" style="3" hidden="1" customWidth="1"/>
    <col min="3605" max="3605" width="9.109375" style="3"/>
    <col min="3606" max="3606" width="21.44140625" style="3" bestFit="1" customWidth="1"/>
    <col min="3607" max="3837" width="9.109375" style="3"/>
    <col min="3838" max="3838" width="4.109375" style="3" customWidth="1"/>
    <col min="3839" max="3839" width="32" style="3" customWidth="1"/>
    <col min="3840" max="3850" width="0" style="3" hidden="1" customWidth="1"/>
    <col min="3851" max="3853" width="9.109375" style="3"/>
    <col min="3854" max="3854" width="13.6640625" style="3" customWidth="1"/>
    <col min="3855" max="3856" width="10.44140625" style="3" customWidth="1"/>
    <col min="3857" max="3860" width="0" style="3" hidden="1" customWidth="1"/>
    <col min="3861" max="3861" width="9.109375" style="3"/>
    <col min="3862" max="3862" width="21.44140625" style="3" bestFit="1" customWidth="1"/>
    <col min="3863" max="4093" width="9.109375" style="3"/>
    <col min="4094" max="4094" width="4.109375" style="3" customWidth="1"/>
    <col min="4095" max="4095" width="32" style="3" customWidth="1"/>
    <col min="4096" max="4106" width="0" style="3" hidden="1" customWidth="1"/>
    <col min="4107" max="4109" width="9.109375" style="3"/>
    <col min="4110" max="4110" width="13.6640625" style="3" customWidth="1"/>
    <col min="4111" max="4112" width="10.44140625" style="3" customWidth="1"/>
    <col min="4113" max="4116" width="0" style="3" hidden="1" customWidth="1"/>
    <col min="4117" max="4117" width="9.109375" style="3"/>
    <col min="4118" max="4118" width="21.44140625" style="3" bestFit="1" customWidth="1"/>
    <col min="4119" max="4349" width="9.109375" style="3"/>
    <col min="4350" max="4350" width="4.109375" style="3" customWidth="1"/>
    <col min="4351" max="4351" width="32" style="3" customWidth="1"/>
    <col min="4352" max="4362" width="0" style="3" hidden="1" customWidth="1"/>
    <col min="4363" max="4365" width="9.109375" style="3"/>
    <col min="4366" max="4366" width="13.6640625" style="3" customWidth="1"/>
    <col min="4367" max="4368" width="10.44140625" style="3" customWidth="1"/>
    <col min="4369" max="4372" width="0" style="3" hidden="1" customWidth="1"/>
    <col min="4373" max="4373" width="9.109375" style="3"/>
    <col min="4374" max="4374" width="21.44140625" style="3" bestFit="1" customWidth="1"/>
    <col min="4375" max="4605" width="9.109375" style="3"/>
    <col min="4606" max="4606" width="4.109375" style="3" customWidth="1"/>
    <col min="4607" max="4607" width="32" style="3" customWidth="1"/>
    <col min="4608" max="4618" width="0" style="3" hidden="1" customWidth="1"/>
    <col min="4619" max="4621" width="9.109375" style="3"/>
    <col min="4622" max="4622" width="13.6640625" style="3" customWidth="1"/>
    <col min="4623" max="4624" width="10.44140625" style="3" customWidth="1"/>
    <col min="4625" max="4628" width="0" style="3" hidden="1" customWidth="1"/>
    <col min="4629" max="4629" width="9.109375" style="3"/>
    <col min="4630" max="4630" width="21.44140625" style="3" bestFit="1" customWidth="1"/>
    <col min="4631" max="4861" width="9.109375" style="3"/>
    <col min="4862" max="4862" width="4.109375" style="3" customWidth="1"/>
    <col min="4863" max="4863" width="32" style="3" customWidth="1"/>
    <col min="4864" max="4874" width="0" style="3" hidden="1" customWidth="1"/>
    <col min="4875" max="4877" width="9.109375" style="3"/>
    <col min="4878" max="4878" width="13.6640625" style="3" customWidth="1"/>
    <col min="4879" max="4880" width="10.44140625" style="3" customWidth="1"/>
    <col min="4881" max="4884" width="0" style="3" hidden="1" customWidth="1"/>
    <col min="4885" max="4885" width="9.109375" style="3"/>
    <col min="4886" max="4886" width="21.44140625" style="3" bestFit="1" customWidth="1"/>
    <col min="4887" max="5117" width="9.109375" style="3"/>
    <col min="5118" max="5118" width="4.109375" style="3" customWidth="1"/>
    <col min="5119" max="5119" width="32" style="3" customWidth="1"/>
    <col min="5120" max="5130" width="0" style="3" hidden="1" customWidth="1"/>
    <col min="5131" max="5133" width="9.109375" style="3"/>
    <col min="5134" max="5134" width="13.6640625" style="3" customWidth="1"/>
    <col min="5135" max="5136" width="10.44140625" style="3" customWidth="1"/>
    <col min="5137" max="5140" width="0" style="3" hidden="1" customWidth="1"/>
    <col min="5141" max="5141" width="9.109375" style="3"/>
    <col min="5142" max="5142" width="21.44140625" style="3" bestFit="1" customWidth="1"/>
    <col min="5143" max="5373" width="9.109375" style="3"/>
    <col min="5374" max="5374" width="4.109375" style="3" customWidth="1"/>
    <col min="5375" max="5375" width="32" style="3" customWidth="1"/>
    <col min="5376" max="5386" width="0" style="3" hidden="1" customWidth="1"/>
    <col min="5387" max="5389" width="9.109375" style="3"/>
    <col min="5390" max="5390" width="13.6640625" style="3" customWidth="1"/>
    <col min="5391" max="5392" width="10.44140625" style="3" customWidth="1"/>
    <col min="5393" max="5396" width="0" style="3" hidden="1" customWidth="1"/>
    <col min="5397" max="5397" width="9.109375" style="3"/>
    <col min="5398" max="5398" width="21.44140625" style="3" bestFit="1" customWidth="1"/>
    <col min="5399" max="5629" width="9.109375" style="3"/>
    <col min="5630" max="5630" width="4.109375" style="3" customWidth="1"/>
    <col min="5631" max="5631" width="32" style="3" customWidth="1"/>
    <col min="5632" max="5642" width="0" style="3" hidden="1" customWidth="1"/>
    <col min="5643" max="5645" width="9.109375" style="3"/>
    <col min="5646" max="5646" width="13.6640625" style="3" customWidth="1"/>
    <col min="5647" max="5648" width="10.44140625" style="3" customWidth="1"/>
    <col min="5649" max="5652" width="0" style="3" hidden="1" customWidth="1"/>
    <col min="5653" max="5653" width="9.109375" style="3"/>
    <col min="5654" max="5654" width="21.44140625" style="3" bestFit="1" customWidth="1"/>
    <col min="5655" max="5885" width="9.109375" style="3"/>
    <col min="5886" max="5886" width="4.109375" style="3" customWidth="1"/>
    <col min="5887" max="5887" width="32" style="3" customWidth="1"/>
    <col min="5888" max="5898" width="0" style="3" hidden="1" customWidth="1"/>
    <col min="5899" max="5901" width="9.109375" style="3"/>
    <col min="5902" max="5902" width="13.6640625" style="3" customWidth="1"/>
    <col min="5903" max="5904" width="10.44140625" style="3" customWidth="1"/>
    <col min="5905" max="5908" width="0" style="3" hidden="1" customWidth="1"/>
    <col min="5909" max="5909" width="9.109375" style="3"/>
    <col min="5910" max="5910" width="21.44140625" style="3" bestFit="1" customWidth="1"/>
    <col min="5911" max="6141" width="9.109375" style="3"/>
    <col min="6142" max="6142" width="4.109375" style="3" customWidth="1"/>
    <col min="6143" max="6143" width="32" style="3" customWidth="1"/>
    <col min="6144" max="6154" width="0" style="3" hidden="1" customWidth="1"/>
    <col min="6155" max="6157" width="9.109375" style="3"/>
    <col min="6158" max="6158" width="13.6640625" style="3" customWidth="1"/>
    <col min="6159" max="6160" width="10.44140625" style="3" customWidth="1"/>
    <col min="6161" max="6164" width="0" style="3" hidden="1" customWidth="1"/>
    <col min="6165" max="6165" width="9.109375" style="3"/>
    <col min="6166" max="6166" width="21.44140625" style="3" bestFit="1" customWidth="1"/>
    <col min="6167" max="6397" width="9.109375" style="3"/>
    <col min="6398" max="6398" width="4.109375" style="3" customWidth="1"/>
    <col min="6399" max="6399" width="32" style="3" customWidth="1"/>
    <col min="6400" max="6410" width="0" style="3" hidden="1" customWidth="1"/>
    <col min="6411" max="6413" width="9.109375" style="3"/>
    <col min="6414" max="6414" width="13.6640625" style="3" customWidth="1"/>
    <col min="6415" max="6416" width="10.44140625" style="3" customWidth="1"/>
    <col min="6417" max="6420" width="0" style="3" hidden="1" customWidth="1"/>
    <col min="6421" max="6421" width="9.109375" style="3"/>
    <col min="6422" max="6422" width="21.44140625" style="3" bestFit="1" customWidth="1"/>
    <col min="6423" max="6653" width="9.109375" style="3"/>
    <col min="6654" max="6654" width="4.109375" style="3" customWidth="1"/>
    <col min="6655" max="6655" width="32" style="3" customWidth="1"/>
    <col min="6656" max="6666" width="0" style="3" hidden="1" customWidth="1"/>
    <col min="6667" max="6669" width="9.109375" style="3"/>
    <col min="6670" max="6670" width="13.6640625" style="3" customWidth="1"/>
    <col min="6671" max="6672" width="10.44140625" style="3" customWidth="1"/>
    <col min="6673" max="6676" width="0" style="3" hidden="1" customWidth="1"/>
    <col min="6677" max="6677" width="9.109375" style="3"/>
    <col min="6678" max="6678" width="21.44140625" style="3" bestFit="1" customWidth="1"/>
    <col min="6679" max="6909" width="9.109375" style="3"/>
    <col min="6910" max="6910" width="4.109375" style="3" customWidth="1"/>
    <col min="6911" max="6911" width="32" style="3" customWidth="1"/>
    <col min="6912" max="6922" width="0" style="3" hidden="1" customWidth="1"/>
    <col min="6923" max="6925" width="9.109375" style="3"/>
    <col min="6926" max="6926" width="13.6640625" style="3" customWidth="1"/>
    <col min="6927" max="6928" width="10.44140625" style="3" customWidth="1"/>
    <col min="6929" max="6932" width="0" style="3" hidden="1" customWidth="1"/>
    <col min="6933" max="6933" width="9.109375" style="3"/>
    <col min="6934" max="6934" width="21.44140625" style="3" bestFit="1" customWidth="1"/>
    <col min="6935" max="7165" width="9.109375" style="3"/>
    <col min="7166" max="7166" width="4.109375" style="3" customWidth="1"/>
    <col min="7167" max="7167" width="32" style="3" customWidth="1"/>
    <col min="7168" max="7178" width="0" style="3" hidden="1" customWidth="1"/>
    <col min="7179" max="7181" width="9.109375" style="3"/>
    <col min="7182" max="7182" width="13.6640625" style="3" customWidth="1"/>
    <col min="7183" max="7184" width="10.44140625" style="3" customWidth="1"/>
    <col min="7185" max="7188" width="0" style="3" hidden="1" customWidth="1"/>
    <col min="7189" max="7189" width="9.109375" style="3"/>
    <col min="7190" max="7190" width="21.44140625" style="3" bestFit="1" customWidth="1"/>
    <col min="7191" max="7421" width="9.109375" style="3"/>
    <col min="7422" max="7422" width="4.109375" style="3" customWidth="1"/>
    <col min="7423" max="7423" width="32" style="3" customWidth="1"/>
    <col min="7424" max="7434" width="0" style="3" hidden="1" customWidth="1"/>
    <col min="7435" max="7437" width="9.109375" style="3"/>
    <col min="7438" max="7438" width="13.6640625" style="3" customWidth="1"/>
    <col min="7439" max="7440" width="10.44140625" style="3" customWidth="1"/>
    <col min="7441" max="7444" width="0" style="3" hidden="1" customWidth="1"/>
    <col min="7445" max="7445" width="9.109375" style="3"/>
    <col min="7446" max="7446" width="21.44140625" style="3" bestFit="1" customWidth="1"/>
    <col min="7447" max="7677" width="9.109375" style="3"/>
    <col min="7678" max="7678" width="4.109375" style="3" customWidth="1"/>
    <col min="7679" max="7679" width="32" style="3" customWidth="1"/>
    <col min="7680" max="7690" width="0" style="3" hidden="1" customWidth="1"/>
    <col min="7691" max="7693" width="9.109375" style="3"/>
    <col min="7694" max="7694" width="13.6640625" style="3" customWidth="1"/>
    <col min="7695" max="7696" width="10.44140625" style="3" customWidth="1"/>
    <col min="7697" max="7700" width="0" style="3" hidden="1" customWidth="1"/>
    <col min="7701" max="7701" width="9.109375" style="3"/>
    <col min="7702" max="7702" width="21.44140625" style="3" bestFit="1" customWidth="1"/>
    <col min="7703" max="7933" width="9.109375" style="3"/>
    <col min="7934" max="7934" width="4.109375" style="3" customWidth="1"/>
    <col min="7935" max="7935" width="32" style="3" customWidth="1"/>
    <col min="7936" max="7946" width="0" style="3" hidden="1" customWidth="1"/>
    <col min="7947" max="7949" width="9.109375" style="3"/>
    <col min="7950" max="7950" width="13.6640625" style="3" customWidth="1"/>
    <col min="7951" max="7952" width="10.44140625" style="3" customWidth="1"/>
    <col min="7953" max="7956" width="0" style="3" hidden="1" customWidth="1"/>
    <col min="7957" max="7957" width="9.109375" style="3"/>
    <col min="7958" max="7958" width="21.44140625" style="3" bestFit="1" customWidth="1"/>
    <col min="7959" max="8189" width="9.109375" style="3"/>
    <col min="8190" max="8190" width="4.109375" style="3" customWidth="1"/>
    <col min="8191" max="8191" width="32" style="3" customWidth="1"/>
    <col min="8192" max="8202" width="0" style="3" hidden="1" customWidth="1"/>
    <col min="8203" max="8205" width="9.109375" style="3"/>
    <col min="8206" max="8206" width="13.6640625" style="3" customWidth="1"/>
    <col min="8207" max="8208" width="10.44140625" style="3" customWidth="1"/>
    <col min="8209" max="8212" width="0" style="3" hidden="1" customWidth="1"/>
    <col min="8213" max="8213" width="9.109375" style="3"/>
    <col min="8214" max="8214" width="21.44140625" style="3" bestFit="1" customWidth="1"/>
    <col min="8215" max="8445" width="9.109375" style="3"/>
    <col min="8446" max="8446" width="4.109375" style="3" customWidth="1"/>
    <col min="8447" max="8447" width="32" style="3" customWidth="1"/>
    <col min="8448" max="8458" width="0" style="3" hidden="1" customWidth="1"/>
    <col min="8459" max="8461" width="9.109375" style="3"/>
    <col min="8462" max="8462" width="13.6640625" style="3" customWidth="1"/>
    <col min="8463" max="8464" width="10.44140625" style="3" customWidth="1"/>
    <col min="8465" max="8468" width="0" style="3" hidden="1" customWidth="1"/>
    <col min="8469" max="8469" width="9.109375" style="3"/>
    <col min="8470" max="8470" width="21.44140625" style="3" bestFit="1" customWidth="1"/>
    <col min="8471" max="8701" width="9.109375" style="3"/>
    <col min="8702" max="8702" width="4.109375" style="3" customWidth="1"/>
    <col min="8703" max="8703" width="32" style="3" customWidth="1"/>
    <col min="8704" max="8714" width="0" style="3" hidden="1" customWidth="1"/>
    <col min="8715" max="8717" width="9.109375" style="3"/>
    <col min="8718" max="8718" width="13.6640625" style="3" customWidth="1"/>
    <col min="8719" max="8720" width="10.44140625" style="3" customWidth="1"/>
    <col min="8721" max="8724" width="0" style="3" hidden="1" customWidth="1"/>
    <col min="8725" max="8725" width="9.109375" style="3"/>
    <col min="8726" max="8726" width="21.44140625" style="3" bestFit="1" customWidth="1"/>
    <col min="8727" max="8957" width="9.109375" style="3"/>
    <col min="8958" max="8958" width="4.109375" style="3" customWidth="1"/>
    <col min="8959" max="8959" width="32" style="3" customWidth="1"/>
    <col min="8960" max="8970" width="0" style="3" hidden="1" customWidth="1"/>
    <col min="8971" max="8973" width="9.109375" style="3"/>
    <col min="8974" max="8974" width="13.6640625" style="3" customWidth="1"/>
    <col min="8975" max="8976" width="10.44140625" style="3" customWidth="1"/>
    <col min="8977" max="8980" width="0" style="3" hidden="1" customWidth="1"/>
    <col min="8981" max="8981" width="9.109375" style="3"/>
    <col min="8982" max="8982" width="21.44140625" style="3" bestFit="1" customWidth="1"/>
    <col min="8983" max="9213" width="9.109375" style="3"/>
    <col min="9214" max="9214" width="4.109375" style="3" customWidth="1"/>
    <col min="9215" max="9215" width="32" style="3" customWidth="1"/>
    <col min="9216" max="9226" width="0" style="3" hidden="1" customWidth="1"/>
    <col min="9227" max="9229" width="9.109375" style="3"/>
    <col min="9230" max="9230" width="13.6640625" style="3" customWidth="1"/>
    <col min="9231" max="9232" width="10.44140625" style="3" customWidth="1"/>
    <col min="9233" max="9236" width="0" style="3" hidden="1" customWidth="1"/>
    <col min="9237" max="9237" width="9.109375" style="3"/>
    <col min="9238" max="9238" width="21.44140625" style="3" bestFit="1" customWidth="1"/>
    <col min="9239" max="9469" width="9.109375" style="3"/>
    <col min="9470" max="9470" width="4.109375" style="3" customWidth="1"/>
    <col min="9471" max="9471" width="32" style="3" customWidth="1"/>
    <col min="9472" max="9482" width="0" style="3" hidden="1" customWidth="1"/>
    <col min="9483" max="9485" width="9.109375" style="3"/>
    <col min="9486" max="9486" width="13.6640625" style="3" customWidth="1"/>
    <col min="9487" max="9488" width="10.44140625" style="3" customWidth="1"/>
    <col min="9489" max="9492" width="0" style="3" hidden="1" customWidth="1"/>
    <col min="9493" max="9493" width="9.109375" style="3"/>
    <col min="9494" max="9494" width="21.44140625" style="3" bestFit="1" customWidth="1"/>
    <col min="9495" max="9725" width="9.109375" style="3"/>
    <col min="9726" max="9726" width="4.109375" style="3" customWidth="1"/>
    <col min="9727" max="9727" width="32" style="3" customWidth="1"/>
    <col min="9728" max="9738" width="0" style="3" hidden="1" customWidth="1"/>
    <col min="9739" max="9741" width="9.109375" style="3"/>
    <col min="9742" max="9742" width="13.6640625" style="3" customWidth="1"/>
    <col min="9743" max="9744" width="10.44140625" style="3" customWidth="1"/>
    <col min="9745" max="9748" width="0" style="3" hidden="1" customWidth="1"/>
    <col min="9749" max="9749" width="9.109375" style="3"/>
    <col min="9750" max="9750" width="21.44140625" style="3" bestFit="1" customWidth="1"/>
    <col min="9751" max="9981" width="9.109375" style="3"/>
    <col min="9982" max="9982" width="4.109375" style="3" customWidth="1"/>
    <col min="9983" max="9983" width="32" style="3" customWidth="1"/>
    <col min="9984" max="9994" width="0" style="3" hidden="1" customWidth="1"/>
    <col min="9995" max="9997" width="9.109375" style="3"/>
    <col min="9998" max="9998" width="13.6640625" style="3" customWidth="1"/>
    <col min="9999" max="10000" width="10.44140625" style="3" customWidth="1"/>
    <col min="10001" max="10004" width="0" style="3" hidden="1" customWidth="1"/>
    <col min="10005" max="10005" width="9.109375" style="3"/>
    <col min="10006" max="10006" width="21.44140625" style="3" bestFit="1" customWidth="1"/>
    <col min="10007" max="10237" width="9.109375" style="3"/>
    <col min="10238" max="10238" width="4.109375" style="3" customWidth="1"/>
    <col min="10239" max="10239" width="32" style="3" customWidth="1"/>
    <col min="10240" max="10250" width="0" style="3" hidden="1" customWidth="1"/>
    <col min="10251" max="10253" width="9.109375" style="3"/>
    <col min="10254" max="10254" width="13.6640625" style="3" customWidth="1"/>
    <col min="10255" max="10256" width="10.44140625" style="3" customWidth="1"/>
    <col min="10257" max="10260" width="0" style="3" hidden="1" customWidth="1"/>
    <col min="10261" max="10261" width="9.109375" style="3"/>
    <col min="10262" max="10262" width="21.44140625" style="3" bestFit="1" customWidth="1"/>
    <col min="10263" max="10493" width="9.109375" style="3"/>
    <col min="10494" max="10494" width="4.109375" style="3" customWidth="1"/>
    <col min="10495" max="10495" width="32" style="3" customWidth="1"/>
    <col min="10496" max="10506" width="0" style="3" hidden="1" customWidth="1"/>
    <col min="10507" max="10509" width="9.109375" style="3"/>
    <col min="10510" max="10510" width="13.6640625" style="3" customWidth="1"/>
    <col min="10511" max="10512" width="10.44140625" style="3" customWidth="1"/>
    <col min="10513" max="10516" width="0" style="3" hidden="1" customWidth="1"/>
    <col min="10517" max="10517" width="9.109375" style="3"/>
    <col min="10518" max="10518" width="21.44140625" style="3" bestFit="1" customWidth="1"/>
    <col min="10519" max="10749" width="9.109375" style="3"/>
    <col min="10750" max="10750" width="4.109375" style="3" customWidth="1"/>
    <col min="10751" max="10751" width="32" style="3" customWidth="1"/>
    <col min="10752" max="10762" width="0" style="3" hidden="1" customWidth="1"/>
    <col min="10763" max="10765" width="9.109375" style="3"/>
    <col min="10766" max="10766" width="13.6640625" style="3" customWidth="1"/>
    <col min="10767" max="10768" width="10.44140625" style="3" customWidth="1"/>
    <col min="10769" max="10772" width="0" style="3" hidden="1" customWidth="1"/>
    <col min="10773" max="10773" width="9.109375" style="3"/>
    <col min="10774" max="10774" width="21.44140625" style="3" bestFit="1" customWidth="1"/>
    <col min="10775" max="11005" width="9.109375" style="3"/>
    <col min="11006" max="11006" width="4.109375" style="3" customWidth="1"/>
    <col min="11007" max="11007" width="32" style="3" customWidth="1"/>
    <col min="11008" max="11018" width="0" style="3" hidden="1" customWidth="1"/>
    <col min="11019" max="11021" width="9.109375" style="3"/>
    <col min="11022" max="11022" width="13.6640625" style="3" customWidth="1"/>
    <col min="11023" max="11024" width="10.44140625" style="3" customWidth="1"/>
    <col min="11025" max="11028" width="0" style="3" hidden="1" customWidth="1"/>
    <col min="11029" max="11029" width="9.109375" style="3"/>
    <col min="11030" max="11030" width="21.44140625" style="3" bestFit="1" customWidth="1"/>
    <col min="11031" max="11261" width="9.109375" style="3"/>
    <col min="11262" max="11262" width="4.109375" style="3" customWidth="1"/>
    <col min="11263" max="11263" width="32" style="3" customWidth="1"/>
    <col min="11264" max="11274" width="0" style="3" hidden="1" customWidth="1"/>
    <col min="11275" max="11277" width="9.109375" style="3"/>
    <col min="11278" max="11278" width="13.6640625" style="3" customWidth="1"/>
    <col min="11279" max="11280" width="10.44140625" style="3" customWidth="1"/>
    <col min="11281" max="11284" width="0" style="3" hidden="1" customWidth="1"/>
    <col min="11285" max="11285" width="9.109375" style="3"/>
    <col min="11286" max="11286" width="21.44140625" style="3" bestFit="1" customWidth="1"/>
    <col min="11287" max="11517" width="9.109375" style="3"/>
    <col min="11518" max="11518" width="4.109375" style="3" customWidth="1"/>
    <col min="11519" max="11519" width="32" style="3" customWidth="1"/>
    <col min="11520" max="11530" width="0" style="3" hidden="1" customWidth="1"/>
    <col min="11531" max="11533" width="9.109375" style="3"/>
    <col min="11534" max="11534" width="13.6640625" style="3" customWidth="1"/>
    <col min="11535" max="11536" width="10.44140625" style="3" customWidth="1"/>
    <col min="11537" max="11540" width="0" style="3" hidden="1" customWidth="1"/>
    <col min="11541" max="11541" width="9.109375" style="3"/>
    <col min="11542" max="11542" width="21.44140625" style="3" bestFit="1" customWidth="1"/>
    <col min="11543" max="11773" width="9.109375" style="3"/>
    <col min="11774" max="11774" width="4.109375" style="3" customWidth="1"/>
    <col min="11775" max="11775" width="32" style="3" customWidth="1"/>
    <col min="11776" max="11786" width="0" style="3" hidden="1" customWidth="1"/>
    <col min="11787" max="11789" width="9.109375" style="3"/>
    <col min="11790" max="11790" width="13.6640625" style="3" customWidth="1"/>
    <col min="11791" max="11792" width="10.44140625" style="3" customWidth="1"/>
    <col min="11793" max="11796" width="0" style="3" hidden="1" customWidth="1"/>
    <col min="11797" max="11797" width="9.109375" style="3"/>
    <col min="11798" max="11798" width="21.44140625" style="3" bestFit="1" customWidth="1"/>
    <col min="11799" max="12029" width="9.109375" style="3"/>
    <col min="12030" max="12030" width="4.109375" style="3" customWidth="1"/>
    <col min="12031" max="12031" width="32" style="3" customWidth="1"/>
    <col min="12032" max="12042" width="0" style="3" hidden="1" customWidth="1"/>
    <col min="12043" max="12045" width="9.109375" style="3"/>
    <col min="12046" max="12046" width="13.6640625" style="3" customWidth="1"/>
    <col min="12047" max="12048" width="10.44140625" style="3" customWidth="1"/>
    <col min="12049" max="12052" width="0" style="3" hidden="1" customWidth="1"/>
    <col min="12053" max="12053" width="9.109375" style="3"/>
    <col min="12054" max="12054" width="21.44140625" style="3" bestFit="1" customWidth="1"/>
    <col min="12055" max="12285" width="9.109375" style="3"/>
    <col min="12286" max="12286" width="4.109375" style="3" customWidth="1"/>
    <col min="12287" max="12287" width="32" style="3" customWidth="1"/>
    <col min="12288" max="12298" width="0" style="3" hidden="1" customWidth="1"/>
    <col min="12299" max="12301" width="9.109375" style="3"/>
    <col min="12302" max="12302" width="13.6640625" style="3" customWidth="1"/>
    <col min="12303" max="12304" width="10.44140625" style="3" customWidth="1"/>
    <col min="12305" max="12308" width="0" style="3" hidden="1" customWidth="1"/>
    <col min="12309" max="12309" width="9.109375" style="3"/>
    <col min="12310" max="12310" width="21.44140625" style="3" bestFit="1" customWidth="1"/>
    <col min="12311" max="12541" width="9.109375" style="3"/>
    <col min="12542" max="12542" width="4.109375" style="3" customWidth="1"/>
    <col min="12543" max="12543" width="32" style="3" customWidth="1"/>
    <col min="12544" max="12554" width="0" style="3" hidden="1" customWidth="1"/>
    <col min="12555" max="12557" width="9.109375" style="3"/>
    <col min="12558" max="12558" width="13.6640625" style="3" customWidth="1"/>
    <col min="12559" max="12560" width="10.44140625" style="3" customWidth="1"/>
    <col min="12561" max="12564" width="0" style="3" hidden="1" customWidth="1"/>
    <col min="12565" max="12565" width="9.109375" style="3"/>
    <col min="12566" max="12566" width="21.44140625" style="3" bestFit="1" customWidth="1"/>
    <col min="12567" max="12797" width="9.109375" style="3"/>
    <col min="12798" max="12798" width="4.109375" style="3" customWidth="1"/>
    <col min="12799" max="12799" width="32" style="3" customWidth="1"/>
    <col min="12800" max="12810" width="0" style="3" hidden="1" customWidth="1"/>
    <col min="12811" max="12813" width="9.109375" style="3"/>
    <col min="12814" max="12814" width="13.6640625" style="3" customWidth="1"/>
    <col min="12815" max="12816" width="10.44140625" style="3" customWidth="1"/>
    <col min="12817" max="12820" width="0" style="3" hidden="1" customWidth="1"/>
    <col min="12821" max="12821" width="9.109375" style="3"/>
    <col min="12822" max="12822" width="21.44140625" style="3" bestFit="1" customWidth="1"/>
    <col min="12823" max="13053" width="9.109375" style="3"/>
    <col min="13054" max="13054" width="4.109375" style="3" customWidth="1"/>
    <col min="13055" max="13055" width="32" style="3" customWidth="1"/>
    <col min="13056" max="13066" width="0" style="3" hidden="1" customWidth="1"/>
    <col min="13067" max="13069" width="9.109375" style="3"/>
    <col min="13070" max="13070" width="13.6640625" style="3" customWidth="1"/>
    <col min="13071" max="13072" width="10.44140625" style="3" customWidth="1"/>
    <col min="13073" max="13076" width="0" style="3" hidden="1" customWidth="1"/>
    <col min="13077" max="13077" width="9.109375" style="3"/>
    <col min="13078" max="13078" width="21.44140625" style="3" bestFit="1" customWidth="1"/>
    <col min="13079" max="13309" width="9.109375" style="3"/>
    <col min="13310" max="13310" width="4.109375" style="3" customWidth="1"/>
    <col min="13311" max="13311" width="32" style="3" customWidth="1"/>
    <col min="13312" max="13322" width="0" style="3" hidden="1" customWidth="1"/>
    <col min="13323" max="13325" width="9.109375" style="3"/>
    <col min="13326" max="13326" width="13.6640625" style="3" customWidth="1"/>
    <col min="13327" max="13328" width="10.44140625" style="3" customWidth="1"/>
    <col min="13329" max="13332" width="0" style="3" hidden="1" customWidth="1"/>
    <col min="13333" max="13333" width="9.109375" style="3"/>
    <col min="13334" max="13334" width="21.44140625" style="3" bestFit="1" customWidth="1"/>
    <col min="13335" max="13565" width="9.109375" style="3"/>
    <col min="13566" max="13566" width="4.109375" style="3" customWidth="1"/>
    <col min="13567" max="13567" width="32" style="3" customWidth="1"/>
    <col min="13568" max="13578" width="0" style="3" hidden="1" customWidth="1"/>
    <col min="13579" max="13581" width="9.109375" style="3"/>
    <col min="13582" max="13582" width="13.6640625" style="3" customWidth="1"/>
    <col min="13583" max="13584" width="10.44140625" style="3" customWidth="1"/>
    <col min="13585" max="13588" width="0" style="3" hidden="1" customWidth="1"/>
    <col min="13589" max="13589" width="9.109375" style="3"/>
    <col min="13590" max="13590" width="21.44140625" style="3" bestFit="1" customWidth="1"/>
    <col min="13591" max="13821" width="9.109375" style="3"/>
    <col min="13822" max="13822" width="4.109375" style="3" customWidth="1"/>
    <col min="13823" max="13823" width="32" style="3" customWidth="1"/>
    <col min="13824" max="13834" width="0" style="3" hidden="1" customWidth="1"/>
    <col min="13835" max="13837" width="9.109375" style="3"/>
    <col min="13838" max="13838" width="13.6640625" style="3" customWidth="1"/>
    <col min="13839" max="13840" width="10.44140625" style="3" customWidth="1"/>
    <col min="13841" max="13844" width="0" style="3" hidden="1" customWidth="1"/>
    <col min="13845" max="13845" width="9.109375" style="3"/>
    <col min="13846" max="13846" width="21.44140625" style="3" bestFit="1" customWidth="1"/>
    <col min="13847" max="14077" width="9.109375" style="3"/>
    <col min="14078" max="14078" width="4.109375" style="3" customWidth="1"/>
    <col min="14079" max="14079" width="32" style="3" customWidth="1"/>
    <col min="14080" max="14090" width="0" style="3" hidden="1" customWidth="1"/>
    <col min="14091" max="14093" width="9.109375" style="3"/>
    <col min="14094" max="14094" width="13.6640625" style="3" customWidth="1"/>
    <col min="14095" max="14096" width="10.44140625" style="3" customWidth="1"/>
    <col min="14097" max="14100" width="0" style="3" hidden="1" customWidth="1"/>
    <col min="14101" max="14101" width="9.109375" style="3"/>
    <col min="14102" max="14102" width="21.44140625" style="3" bestFit="1" customWidth="1"/>
    <col min="14103" max="14333" width="9.109375" style="3"/>
    <col min="14334" max="14334" width="4.109375" style="3" customWidth="1"/>
    <col min="14335" max="14335" width="32" style="3" customWidth="1"/>
    <col min="14336" max="14346" width="0" style="3" hidden="1" customWidth="1"/>
    <col min="14347" max="14349" width="9.109375" style="3"/>
    <col min="14350" max="14350" width="13.6640625" style="3" customWidth="1"/>
    <col min="14351" max="14352" width="10.44140625" style="3" customWidth="1"/>
    <col min="14353" max="14356" width="0" style="3" hidden="1" customWidth="1"/>
    <col min="14357" max="14357" width="9.109375" style="3"/>
    <col min="14358" max="14358" width="21.44140625" style="3" bestFit="1" customWidth="1"/>
    <col min="14359" max="14589" width="9.109375" style="3"/>
    <col min="14590" max="14590" width="4.109375" style="3" customWidth="1"/>
    <col min="14591" max="14591" width="32" style="3" customWidth="1"/>
    <col min="14592" max="14602" width="0" style="3" hidden="1" customWidth="1"/>
    <col min="14603" max="14605" width="9.109375" style="3"/>
    <col min="14606" max="14606" width="13.6640625" style="3" customWidth="1"/>
    <col min="14607" max="14608" width="10.44140625" style="3" customWidth="1"/>
    <col min="14609" max="14612" width="0" style="3" hidden="1" customWidth="1"/>
    <col min="14613" max="14613" width="9.109375" style="3"/>
    <col min="14614" max="14614" width="21.44140625" style="3" bestFit="1" customWidth="1"/>
    <col min="14615" max="14845" width="9.109375" style="3"/>
    <col min="14846" max="14846" width="4.109375" style="3" customWidth="1"/>
    <col min="14847" max="14847" width="32" style="3" customWidth="1"/>
    <col min="14848" max="14858" width="0" style="3" hidden="1" customWidth="1"/>
    <col min="14859" max="14861" width="9.109375" style="3"/>
    <col min="14862" max="14862" width="13.6640625" style="3" customWidth="1"/>
    <col min="14863" max="14864" width="10.44140625" style="3" customWidth="1"/>
    <col min="14865" max="14868" width="0" style="3" hidden="1" customWidth="1"/>
    <col min="14869" max="14869" width="9.109375" style="3"/>
    <col min="14870" max="14870" width="21.44140625" style="3" bestFit="1" customWidth="1"/>
    <col min="14871" max="15101" width="9.109375" style="3"/>
    <col min="15102" max="15102" width="4.109375" style="3" customWidth="1"/>
    <col min="15103" max="15103" width="32" style="3" customWidth="1"/>
    <col min="15104" max="15114" width="0" style="3" hidden="1" customWidth="1"/>
    <col min="15115" max="15117" width="9.109375" style="3"/>
    <col min="15118" max="15118" width="13.6640625" style="3" customWidth="1"/>
    <col min="15119" max="15120" width="10.44140625" style="3" customWidth="1"/>
    <col min="15121" max="15124" width="0" style="3" hidden="1" customWidth="1"/>
    <col min="15125" max="15125" width="9.109375" style="3"/>
    <col min="15126" max="15126" width="21.44140625" style="3" bestFit="1" customWidth="1"/>
    <col min="15127" max="15357" width="9.109375" style="3"/>
    <col min="15358" max="15358" width="4.109375" style="3" customWidth="1"/>
    <col min="15359" max="15359" width="32" style="3" customWidth="1"/>
    <col min="15360" max="15370" width="0" style="3" hidden="1" customWidth="1"/>
    <col min="15371" max="15373" width="9.109375" style="3"/>
    <col min="15374" max="15374" width="13.6640625" style="3" customWidth="1"/>
    <col min="15375" max="15376" width="10.44140625" style="3" customWidth="1"/>
    <col min="15377" max="15380" width="0" style="3" hidden="1" customWidth="1"/>
    <col min="15381" max="15381" width="9.109375" style="3"/>
    <col min="15382" max="15382" width="21.44140625" style="3" bestFit="1" customWidth="1"/>
    <col min="15383" max="15613" width="9.109375" style="3"/>
    <col min="15614" max="15614" width="4.109375" style="3" customWidth="1"/>
    <col min="15615" max="15615" width="32" style="3" customWidth="1"/>
    <col min="15616" max="15626" width="0" style="3" hidden="1" customWidth="1"/>
    <col min="15627" max="15629" width="9.109375" style="3"/>
    <col min="15630" max="15630" width="13.6640625" style="3" customWidth="1"/>
    <col min="15631" max="15632" width="10.44140625" style="3" customWidth="1"/>
    <col min="15633" max="15636" width="0" style="3" hidden="1" customWidth="1"/>
    <col min="15637" max="15637" width="9.109375" style="3"/>
    <col min="15638" max="15638" width="21.44140625" style="3" bestFit="1" customWidth="1"/>
    <col min="15639" max="15869" width="9.109375" style="3"/>
    <col min="15870" max="15870" width="4.109375" style="3" customWidth="1"/>
    <col min="15871" max="15871" width="32" style="3" customWidth="1"/>
    <col min="15872" max="15882" width="0" style="3" hidden="1" customWidth="1"/>
    <col min="15883" max="15885" width="9.109375" style="3"/>
    <col min="15886" max="15886" width="13.6640625" style="3" customWidth="1"/>
    <col min="15887" max="15888" width="10.44140625" style="3" customWidth="1"/>
    <col min="15889" max="15892" width="0" style="3" hidden="1" customWidth="1"/>
    <col min="15893" max="15893" width="9.109375" style="3"/>
    <col min="15894" max="15894" width="21.44140625" style="3" bestFit="1" customWidth="1"/>
    <col min="15895" max="16125" width="9.109375" style="3"/>
    <col min="16126" max="16126" width="4.109375" style="3" customWidth="1"/>
    <col min="16127" max="16127" width="32" style="3" customWidth="1"/>
    <col min="16128" max="16138" width="0" style="3" hidden="1" customWidth="1"/>
    <col min="16139" max="16141" width="9.109375" style="3"/>
    <col min="16142" max="16142" width="13.6640625" style="3" customWidth="1"/>
    <col min="16143" max="16144" width="10.44140625" style="3" customWidth="1"/>
    <col min="16145" max="16148" width="0" style="3" hidden="1" customWidth="1"/>
    <col min="16149" max="16149" width="9.109375" style="3"/>
    <col min="16150" max="16150" width="21.44140625" style="3" bestFit="1" customWidth="1"/>
    <col min="16151" max="16378" width="9.109375" style="3"/>
    <col min="16379" max="16384" width="9.109375" style="3" customWidth="1"/>
  </cols>
  <sheetData>
    <row r="1" spans="1:24" ht="11.55" customHeight="1" x14ac:dyDescent="0.3">
      <c r="A1" s="1"/>
      <c r="X1" s="5" t="s">
        <v>0</v>
      </c>
    </row>
    <row r="2" spans="1:24" ht="12.75" customHeight="1" x14ac:dyDescent="0.3">
      <c r="B2" s="6"/>
      <c r="C2" s="6"/>
      <c r="D2" s="6"/>
      <c r="E2" s="6" t="s">
        <v>77</v>
      </c>
      <c r="F2" s="6"/>
      <c r="G2" s="6"/>
      <c r="H2" s="6"/>
      <c r="I2" s="6"/>
      <c r="J2" s="6"/>
      <c r="K2" s="6"/>
      <c r="L2" s="6"/>
      <c r="M2" s="6"/>
      <c r="N2" s="6"/>
      <c r="O2" s="6"/>
      <c r="Q2" s="4"/>
      <c r="R2" s="4"/>
      <c r="S2" s="4"/>
      <c r="T2" s="4"/>
      <c r="U2" s="4"/>
      <c r="V2" s="4"/>
      <c r="W2" s="4"/>
      <c r="X2" s="4"/>
    </row>
    <row r="3" spans="1:24" ht="11.4" customHeight="1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4"/>
      <c r="R3" s="4"/>
      <c r="S3" s="4"/>
      <c r="T3" s="4"/>
      <c r="U3" s="4"/>
      <c r="V3" s="4"/>
      <c r="W3" s="4"/>
      <c r="X3" s="4"/>
    </row>
    <row r="4" spans="1:24" ht="24" customHeight="1" x14ac:dyDescent="0.3">
      <c r="A4" s="9"/>
      <c r="B4" s="10"/>
      <c r="C4" s="11" t="s">
        <v>66</v>
      </c>
      <c r="D4" s="12"/>
      <c r="E4" s="12"/>
      <c r="F4" s="12"/>
      <c r="G4" s="12"/>
      <c r="H4" s="12"/>
      <c r="I4" s="12"/>
      <c r="J4" s="74"/>
      <c r="K4" s="74"/>
      <c r="L4" s="74"/>
      <c r="M4" s="74"/>
      <c r="N4" s="74"/>
      <c r="O4" s="74"/>
      <c r="P4" s="74"/>
      <c r="Q4" s="74"/>
      <c r="R4" s="75"/>
      <c r="S4" s="63" t="s">
        <v>67</v>
      </c>
      <c r="T4" s="59" t="s">
        <v>68</v>
      </c>
      <c r="U4" s="59" t="s">
        <v>70</v>
      </c>
      <c r="V4" s="59" t="s">
        <v>72</v>
      </c>
      <c r="W4" s="65" t="s">
        <v>74</v>
      </c>
      <c r="X4" s="66"/>
    </row>
    <row r="5" spans="1:24" ht="32.25" customHeight="1" x14ac:dyDescent="0.3">
      <c r="A5" s="14"/>
      <c r="B5" s="15"/>
      <c r="C5" s="16">
        <v>2008</v>
      </c>
      <c r="D5" s="16">
        <v>2009</v>
      </c>
      <c r="E5" s="16">
        <v>2010</v>
      </c>
      <c r="F5" s="16">
        <v>2011</v>
      </c>
      <c r="G5" s="16">
        <v>2012</v>
      </c>
      <c r="H5" s="16">
        <v>2013</v>
      </c>
      <c r="I5" s="16">
        <v>2014</v>
      </c>
      <c r="J5" s="16">
        <v>2015</v>
      </c>
      <c r="K5" s="16">
        <v>2016</v>
      </c>
      <c r="L5" s="16">
        <v>2017</v>
      </c>
      <c r="M5" s="16">
        <v>2018</v>
      </c>
      <c r="N5" s="51">
        <v>2019</v>
      </c>
      <c r="O5" s="51">
        <v>2020</v>
      </c>
      <c r="P5" s="51">
        <v>2021</v>
      </c>
      <c r="Q5" s="50">
        <v>2022</v>
      </c>
      <c r="R5" s="51">
        <v>2023</v>
      </c>
      <c r="S5" s="64"/>
      <c r="T5" s="52" t="s">
        <v>69</v>
      </c>
      <c r="U5" s="52" t="s">
        <v>71</v>
      </c>
      <c r="V5" s="52" t="s">
        <v>73</v>
      </c>
      <c r="W5" s="52">
        <v>2023</v>
      </c>
      <c r="X5" s="49">
        <v>2024</v>
      </c>
    </row>
    <row r="6" spans="1:24" ht="15.75" customHeight="1" x14ac:dyDescent="0.3">
      <c r="B6" s="6" t="s">
        <v>2</v>
      </c>
      <c r="C6" s="17">
        <v>5756.0999999999985</v>
      </c>
      <c r="D6" s="17">
        <v>4974.4999999999991</v>
      </c>
      <c r="E6" s="17">
        <v>6434.7000000000007</v>
      </c>
      <c r="F6" s="17">
        <v>7904.2000000000007</v>
      </c>
      <c r="G6" s="17">
        <v>8148.2999999999993</v>
      </c>
      <c r="H6" s="17">
        <v>8588.5</v>
      </c>
      <c r="I6" s="18">
        <f>SUM(I7:I14)</f>
        <v>9596</v>
      </c>
      <c r="J6" s="18">
        <v>8804.6</v>
      </c>
      <c r="K6" s="18">
        <v>8421.6999999999989</v>
      </c>
      <c r="L6" s="18">
        <v>9141.3799999999992</v>
      </c>
      <c r="M6" s="18">
        <v>10475.9</v>
      </c>
      <c r="N6" s="18">
        <v>10918.1</v>
      </c>
      <c r="O6" s="18">
        <v>9802.0999999999985</v>
      </c>
      <c r="P6" s="18">
        <v>11129.400000000001</v>
      </c>
      <c r="Q6" s="18">
        <v>16453.609999999997</v>
      </c>
      <c r="R6" s="18">
        <f t="shared" ref="R6" si="0">SUM(R7:R14)</f>
        <v>17626.899999999998</v>
      </c>
      <c r="S6" s="18">
        <f>SUM(S7:S14)</f>
        <v>18694.8</v>
      </c>
      <c r="T6" s="18">
        <f t="shared" ref="T6:V6" si="1">SUM(T7:T14)</f>
        <v>3093.6</v>
      </c>
      <c r="U6" s="18">
        <f t="shared" si="1"/>
        <v>7986.2000000000007</v>
      </c>
      <c r="V6" s="18">
        <f t="shared" si="1"/>
        <v>13117.1</v>
      </c>
      <c r="W6" s="18">
        <f t="shared" ref="W6:X6" si="2">SUM(W7:W14)</f>
        <v>17626.899999999998</v>
      </c>
      <c r="X6" s="18">
        <f t="shared" si="2"/>
        <v>18447</v>
      </c>
    </row>
    <row r="7" spans="1:24" ht="12" customHeight="1" x14ac:dyDescent="0.3">
      <c r="B7" s="2" t="s">
        <v>3</v>
      </c>
      <c r="C7" s="19">
        <v>1108.8</v>
      </c>
      <c r="D7" s="19">
        <v>1241.8</v>
      </c>
      <c r="E7" s="19">
        <v>1494</v>
      </c>
      <c r="F7" s="19">
        <v>2158.8000000000002</v>
      </c>
      <c r="G7" s="19">
        <v>2648.7</v>
      </c>
      <c r="H7" s="19">
        <v>2808.4</v>
      </c>
      <c r="I7" s="20">
        <v>3195.1</v>
      </c>
      <c r="J7" s="20">
        <v>3037.1</v>
      </c>
      <c r="K7" s="20">
        <v>2844.3</v>
      </c>
      <c r="L7" s="20">
        <v>3093.8</v>
      </c>
      <c r="M7" s="20">
        <v>3101.9</v>
      </c>
      <c r="N7" s="20">
        <v>3211.6</v>
      </c>
      <c r="O7" s="20">
        <v>3517.3</v>
      </c>
      <c r="P7" s="20">
        <v>3467.9</v>
      </c>
      <c r="Q7" s="20">
        <v>3652.1</v>
      </c>
      <c r="R7" s="20">
        <v>4149.8</v>
      </c>
      <c r="S7" s="20">
        <v>4341.1000000000004</v>
      </c>
      <c r="T7" s="20">
        <v>1106.3</v>
      </c>
      <c r="U7" s="20">
        <v>2175</v>
      </c>
      <c r="V7" s="20">
        <v>3243</v>
      </c>
      <c r="W7" s="20">
        <v>4149.8</v>
      </c>
      <c r="X7" s="20">
        <v>4396.6000000000004</v>
      </c>
    </row>
    <row r="8" spans="1:24" x14ac:dyDescent="0.3">
      <c r="B8" s="2" t="s">
        <v>4</v>
      </c>
      <c r="C8" s="19">
        <v>2849.9</v>
      </c>
      <c r="D8" s="19">
        <v>1121.4000000000001</v>
      </c>
      <c r="E8" s="19">
        <v>2668.4</v>
      </c>
      <c r="F8" s="19">
        <v>3446.4</v>
      </c>
      <c r="G8" s="19">
        <v>2725.6</v>
      </c>
      <c r="H8" s="19">
        <v>2727.2</v>
      </c>
      <c r="I8" s="20">
        <v>3316.8</v>
      </c>
      <c r="J8" s="20">
        <v>2621.6</v>
      </c>
      <c r="K8" s="20">
        <v>2230.1</v>
      </c>
      <c r="L8" s="20">
        <v>1794.1</v>
      </c>
      <c r="M8" s="20">
        <v>1933</v>
      </c>
      <c r="N8" s="20">
        <v>1696.9</v>
      </c>
      <c r="O8" s="20">
        <v>1554.2</v>
      </c>
      <c r="P8" s="20">
        <v>1690.3</v>
      </c>
      <c r="Q8" s="20">
        <v>2756.9</v>
      </c>
      <c r="R8" s="20">
        <v>3031.6</v>
      </c>
      <c r="S8" s="20">
        <v>3761.2</v>
      </c>
      <c r="T8" s="20">
        <v>310.2</v>
      </c>
      <c r="U8" s="20">
        <v>1274.5999999999999</v>
      </c>
      <c r="V8" s="20">
        <v>2287.3000000000002</v>
      </c>
      <c r="W8" s="20">
        <v>3031.6</v>
      </c>
      <c r="X8" s="20">
        <v>3418.7</v>
      </c>
    </row>
    <row r="9" spans="1:24" x14ac:dyDescent="0.3">
      <c r="B9" s="2" t="s">
        <v>5</v>
      </c>
      <c r="C9" s="19">
        <v>393.9</v>
      </c>
      <c r="D9" s="19">
        <v>1156.5</v>
      </c>
      <c r="E9" s="19">
        <v>505.7</v>
      </c>
      <c r="F9" s="19">
        <v>538.79999999999995</v>
      </c>
      <c r="G9" s="19">
        <v>500.8</v>
      </c>
      <c r="H9" s="19">
        <v>545.70000000000005</v>
      </c>
      <c r="I9" s="20">
        <v>595.6</v>
      </c>
      <c r="J9" s="20">
        <v>557.79999999999995</v>
      </c>
      <c r="K9" s="20">
        <v>484.4</v>
      </c>
      <c r="L9" s="20">
        <v>736.1</v>
      </c>
      <c r="M9" s="20">
        <v>1444.0999999999997</v>
      </c>
      <c r="N9" s="20">
        <v>1485.9</v>
      </c>
      <c r="O9" s="20">
        <v>813.19999999999993</v>
      </c>
      <c r="P9" s="20">
        <v>1447.5000000000002</v>
      </c>
      <c r="Q9" s="20">
        <v>5216.8</v>
      </c>
      <c r="R9" s="20">
        <v>4934.3999999999996</v>
      </c>
      <c r="S9" s="20">
        <f>7391.5-3761.2+723.1+1.2+46.3+418.2</f>
        <v>4819.1000000000004</v>
      </c>
      <c r="T9" s="20">
        <v>375.6</v>
      </c>
      <c r="U9" s="20">
        <v>1841.5</v>
      </c>
      <c r="V9" s="20">
        <v>3317.9999999999995</v>
      </c>
      <c r="W9" s="20">
        <v>4934.3999999999996</v>
      </c>
      <c r="X9" s="20">
        <v>4997.5000000000009</v>
      </c>
    </row>
    <row r="10" spans="1:24" x14ac:dyDescent="0.3">
      <c r="B10" s="2" t="s">
        <v>6</v>
      </c>
      <c r="C10" s="19">
        <v>158</v>
      </c>
      <c r="D10" s="19">
        <v>143.69999999999999</v>
      </c>
      <c r="E10" s="19">
        <v>188.6</v>
      </c>
      <c r="F10" s="19">
        <v>281.39999999999998</v>
      </c>
      <c r="G10" s="19">
        <v>223</v>
      </c>
      <c r="H10" s="19">
        <v>257.2</v>
      </c>
      <c r="I10" s="20">
        <v>273.2</v>
      </c>
      <c r="J10" s="20">
        <v>249.1</v>
      </c>
      <c r="K10" s="20">
        <v>242.9</v>
      </c>
      <c r="L10" s="20">
        <v>246.4</v>
      </c>
      <c r="M10" s="20">
        <v>418.3</v>
      </c>
      <c r="N10" s="20">
        <v>511.2</v>
      </c>
      <c r="O10" s="20">
        <v>359.5</v>
      </c>
      <c r="P10" s="20">
        <v>379.7</v>
      </c>
      <c r="Q10" s="20">
        <v>469.9</v>
      </c>
      <c r="R10" s="20">
        <v>386.2</v>
      </c>
      <c r="S10" s="20">
        <v>455</v>
      </c>
      <c r="T10" s="20">
        <v>107.2</v>
      </c>
      <c r="U10" s="20">
        <v>212.1</v>
      </c>
      <c r="V10" s="20">
        <v>329.1</v>
      </c>
      <c r="W10" s="20">
        <v>386.2</v>
      </c>
      <c r="X10" s="20">
        <v>462</v>
      </c>
    </row>
    <row r="11" spans="1:24" x14ac:dyDescent="0.3">
      <c r="B11" s="2" t="s">
        <v>7</v>
      </c>
      <c r="C11" s="19">
        <v>491.5</v>
      </c>
      <c r="D11" s="19">
        <v>493.9</v>
      </c>
      <c r="E11" s="19">
        <v>610.5</v>
      </c>
      <c r="F11" s="19">
        <v>737</v>
      </c>
      <c r="G11" s="19">
        <v>855.3</v>
      </c>
      <c r="H11" s="19">
        <v>814.4</v>
      </c>
      <c r="I11" s="20">
        <v>889</v>
      </c>
      <c r="J11" s="20">
        <v>801.9</v>
      </c>
      <c r="K11" s="20">
        <v>875.90000000000009</v>
      </c>
      <c r="L11" s="20">
        <v>1104.8800000000001</v>
      </c>
      <c r="M11" s="20">
        <v>1074.8</v>
      </c>
      <c r="N11" s="20">
        <v>1360.7</v>
      </c>
      <c r="O11" s="20">
        <v>1074.5999999999999</v>
      </c>
      <c r="P11" s="20">
        <v>1281.2</v>
      </c>
      <c r="Q11" s="20">
        <v>1404.4</v>
      </c>
      <c r="R11" s="20">
        <v>1224.0999999999999</v>
      </c>
      <c r="S11" s="20">
        <v>1626.4</v>
      </c>
      <c r="T11" s="20">
        <v>341.7</v>
      </c>
      <c r="U11" s="20">
        <v>774.5</v>
      </c>
      <c r="V11" s="20">
        <v>1247.5999999999999</v>
      </c>
      <c r="W11" s="20">
        <v>1224.0999999999999</v>
      </c>
      <c r="X11" s="20">
        <v>1711.3</v>
      </c>
    </row>
    <row r="12" spans="1:24" x14ac:dyDescent="0.3">
      <c r="B12" s="2" t="s">
        <v>8</v>
      </c>
      <c r="C12" s="19">
        <v>126.9</v>
      </c>
      <c r="D12" s="19">
        <v>108.7</v>
      </c>
      <c r="E12" s="19">
        <v>173.6</v>
      </c>
      <c r="F12" s="19">
        <v>210.6</v>
      </c>
      <c r="G12" s="19">
        <v>179.9</v>
      </c>
      <c r="H12" s="19">
        <v>211.7</v>
      </c>
      <c r="I12" s="20">
        <v>274.5</v>
      </c>
      <c r="J12" s="20">
        <v>316.2</v>
      </c>
      <c r="K12" s="20">
        <v>294</v>
      </c>
      <c r="L12" s="20">
        <v>297.3</v>
      </c>
      <c r="M12" s="20">
        <v>392.4</v>
      </c>
      <c r="N12" s="20">
        <v>398.1</v>
      </c>
      <c r="O12" s="20">
        <v>400.9</v>
      </c>
      <c r="P12" s="20">
        <v>399.1</v>
      </c>
      <c r="Q12" s="20">
        <v>436.2</v>
      </c>
      <c r="R12" s="20">
        <v>281.39999999999998</v>
      </c>
      <c r="S12" s="20">
        <v>433.8</v>
      </c>
      <c r="T12" s="20">
        <v>81.7</v>
      </c>
      <c r="U12" s="20">
        <v>152.5</v>
      </c>
      <c r="V12" s="20">
        <v>225.6</v>
      </c>
      <c r="W12" s="20">
        <v>281.39999999999998</v>
      </c>
      <c r="X12" s="20">
        <v>299.8</v>
      </c>
    </row>
    <row r="13" spans="1:24" x14ac:dyDescent="0.3">
      <c r="B13" s="2" t="s">
        <v>9</v>
      </c>
      <c r="C13" s="19">
        <v>610.9</v>
      </c>
      <c r="D13" s="19">
        <v>703</v>
      </c>
      <c r="E13" s="19">
        <v>778.1</v>
      </c>
      <c r="F13" s="19">
        <v>525.5</v>
      </c>
      <c r="G13" s="19">
        <v>1010</v>
      </c>
      <c r="H13" s="19">
        <v>1217.2</v>
      </c>
      <c r="I13" s="20">
        <v>1042</v>
      </c>
      <c r="J13" s="20">
        <v>1214</v>
      </c>
      <c r="K13" s="20">
        <v>1442.6</v>
      </c>
      <c r="L13" s="20">
        <v>1868.8</v>
      </c>
      <c r="M13" s="20">
        <v>2067.1</v>
      </c>
      <c r="N13" s="20">
        <v>2252.5</v>
      </c>
      <c r="O13" s="20">
        <v>2079.1999999999998</v>
      </c>
      <c r="P13" s="20">
        <v>2457.1999999999998</v>
      </c>
      <c r="Q13" s="20">
        <v>2505.0100000000002</v>
      </c>
      <c r="R13" s="20">
        <v>3598.6</v>
      </c>
      <c r="S13" s="20">
        <v>3236.4</v>
      </c>
      <c r="T13" s="20">
        <v>769.4</v>
      </c>
      <c r="U13" s="20">
        <v>1552.5</v>
      </c>
      <c r="V13" s="20">
        <v>2461.4</v>
      </c>
      <c r="W13" s="20">
        <v>3598.6</v>
      </c>
      <c r="X13" s="20">
        <v>3151.5</v>
      </c>
    </row>
    <row r="14" spans="1:24" x14ac:dyDescent="0.3">
      <c r="B14" s="2" t="s">
        <v>10</v>
      </c>
      <c r="C14" s="19">
        <v>16.2</v>
      </c>
      <c r="D14" s="19">
        <v>5.5</v>
      </c>
      <c r="E14" s="19">
        <v>15.8</v>
      </c>
      <c r="F14" s="19">
        <v>5.7</v>
      </c>
      <c r="G14" s="19">
        <v>5</v>
      </c>
      <c r="H14" s="19">
        <v>6.7</v>
      </c>
      <c r="I14" s="20">
        <v>9.8000000000000007</v>
      </c>
      <c r="J14" s="20">
        <v>6.9</v>
      </c>
      <c r="K14" s="20">
        <v>7.5</v>
      </c>
      <c r="L14" s="21">
        <v>0</v>
      </c>
      <c r="M14" s="20">
        <v>44.3</v>
      </c>
      <c r="N14" s="20">
        <v>1.2</v>
      </c>
      <c r="O14" s="20">
        <v>3.2</v>
      </c>
      <c r="P14" s="20">
        <v>6.5</v>
      </c>
      <c r="Q14" s="20">
        <v>12.3</v>
      </c>
      <c r="R14" s="20">
        <v>20.799999999999997</v>
      </c>
      <c r="S14" s="20">
        <v>21.8</v>
      </c>
      <c r="T14" s="20">
        <v>1.5</v>
      </c>
      <c r="U14" s="20">
        <v>3.5</v>
      </c>
      <c r="V14" s="20">
        <v>5.0999999999999996</v>
      </c>
      <c r="W14" s="20">
        <v>20.799999999999997</v>
      </c>
      <c r="X14" s="20">
        <v>9.6000000000000014</v>
      </c>
    </row>
    <row r="15" spans="1:24" ht="12" x14ac:dyDescent="0.3">
      <c r="B15" s="6" t="s">
        <v>11</v>
      </c>
      <c r="C15" s="17">
        <v>282.60000000000002</v>
      </c>
      <c r="D15" s="17">
        <v>765.8</v>
      </c>
      <c r="E15" s="17">
        <v>435.1</v>
      </c>
      <c r="F15" s="17">
        <v>350.3</v>
      </c>
      <c r="G15" s="17">
        <v>423.1</v>
      </c>
      <c r="H15" s="17">
        <v>273.89999999999998</v>
      </c>
      <c r="I15" s="18">
        <f>SUM(I16:I18)</f>
        <v>900.9</v>
      </c>
      <c r="J15" s="18">
        <v>1339.3999999999999</v>
      </c>
      <c r="K15" s="18">
        <v>633.79999999999995</v>
      </c>
      <c r="L15" s="18">
        <v>943.75</v>
      </c>
      <c r="M15" s="18">
        <v>1774.1999999999998</v>
      </c>
      <c r="N15" s="18">
        <v>986.8</v>
      </c>
      <c r="O15" s="18">
        <v>866.2</v>
      </c>
      <c r="P15" s="18">
        <v>643</v>
      </c>
      <c r="Q15" s="18">
        <v>612.5</v>
      </c>
      <c r="R15" s="18">
        <f t="shared" ref="R15:X15" si="3">R16+R17+R18</f>
        <v>1024.4000000000001</v>
      </c>
      <c r="S15" s="18">
        <f t="shared" si="3"/>
        <v>2494</v>
      </c>
      <c r="T15" s="18">
        <f t="shared" si="3"/>
        <v>167.4</v>
      </c>
      <c r="U15" s="18">
        <f t="shared" si="3"/>
        <v>417.1</v>
      </c>
      <c r="V15" s="18">
        <f t="shared" si="3"/>
        <v>739.5</v>
      </c>
      <c r="W15" s="18">
        <f t="shared" si="3"/>
        <v>1024.4000000000001</v>
      </c>
      <c r="X15" s="18">
        <f t="shared" si="3"/>
        <v>1198.5</v>
      </c>
    </row>
    <row r="16" spans="1:24" x14ac:dyDescent="0.3">
      <c r="B16" s="2" t="s">
        <v>12</v>
      </c>
      <c r="C16" s="19">
        <v>188</v>
      </c>
      <c r="D16" s="19">
        <v>138</v>
      </c>
      <c r="E16" s="19">
        <v>339.2</v>
      </c>
      <c r="F16" s="19">
        <v>239.7</v>
      </c>
      <c r="G16" s="19">
        <v>172.2</v>
      </c>
      <c r="H16" s="19">
        <v>55</v>
      </c>
      <c r="I16" s="20">
        <v>665.8</v>
      </c>
      <c r="J16" s="20">
        <v>1256.5</v>
      </c>
      <c r="K16" s="20">
        <v>551.29999999999995</v>
      </c>
      <c r="L16" s="20">
        <v>841.6</v>
      </c>
      <c r="M16" s="20">
        <v>1033.5</v>
      </c>
      <c r="N16" s="20">
        <v>501.2</v>
      </c>
      <c r="O16" s="20">
        <v>718.5</v>
      </c>
      <c r="P16" s="20">
        <v>530.5</v>
      </c>
      <c r="Q16" s="20">
        <v>480</v>
      </c>
      <c r="R16" s="20">
        <v>479.7</v>
      </c>
      <c r="S16" s="20">
        <v>1150</v>
      </c>
      <c r="T16" s="20">
        <v>100</v>
      </c>
      <c r="U16" s="20">
        <v>210</v>
      </c>
      <c r="V16" s="20">
        <v>333.7</v>
      </c>
      <c r="W16" s="20">
        <v>479.7</v>
      </c>
      <c r="X16" s="20">
        <v>642.29999999999995</v>
      </c>
    </row>
    <row r="17" spans="1:25" x14ac:dyDescent="0.3">
      <c r="B17" s="2" t="s">
        <v>13</v>
      </c>
      <c r="C17" s="19">
        <v>1.2</v>
      </c>
      <c r="D17" s="19">
        <v>6.9</v>
      </c>
      <c r="E17" s="19">
        <v>1.3</v>
      </c>
      <c r="F17" s="19">
        <v>12.8</v>
      </c>
      <c r="G17" s="23">
        <v>0.1</v>
      </c>
      <c r="H17" s="24">
        <v>0</v>
      </c>
      <c r="I17" s="21">
        <v>0</v>
      </c>
      <c r="J17" s="21">
        <v>0.1</v>
      </c>
      <c r="K17" s="21">
        <v>0</v>
      </c>
      <c r="L17" s="21">
        <v>0</v>
      </c>
      <c r="M17" s="21">
        <v>0</v>
      </c>
      <c r="N17" s="21">
        <v>0</v>
      </c>
      <c r="O17" s="20">
        <v>22.7</v>
      </c>
      <c r="P17" s="20">
        <v>21.3</v>
      </c>
      <c r="Q17" s="20">
        <v>42.699999999999996</v>
      </c>
      <c r="R17" s="20">
        <v>61.7</v>
      </c>
      <c r="S17" s="20">
        <v>96</v>
      </c>
      <c r="T17" s="20">
        <v>13.2</v>
      </c>
      <c r="U17" s="20">
        <v>26.5</v>
      </c>
      <c r="V17" s="20">
        <v>93.3</v>
      </c>
      <c r="W17" s="20">
        <v>61.7</v>
      </c>
      <c r="X17" s="20">
        <v>74.099999999999994</v>
      </c>
    </row>
    <row r="18" spans="1:25" x14ac:dyDescent="0.3">
      <c r="B18" s="2" t="s">
        <v>14</v>
      </c>
      <c r="C18" s="19">
        <v>93.4</v>
      </c>
      <c r="D18" s="19">
        <v>620.9</v>
      </c>
      <c r="E18" s="19">
        <v>94.6</v>
      </c>
      <c r="F18" s="19">
        <v>97.8</v>
      </c>
      <c r="G18" s="19">
        <v>106.4</v>
      </c>
      <c r="H18" s="19">
        <v>218.9</v>
      </c>
      <c r="I18" s="20">
        <v>235.1</v>
      </c>
      <c r="J18" s="20">
        <v>82.8</v>
      </c>
      <c r="K18" s="20">
        <v>82.5</v>
      </c>
      <c r="L18" s="20">
        <v>102.14999999999999</v>
      </c>
      <c r="M18" s="20">
        <v>740.69999999999993</v>
      </c>
      <c r="N18" s="20">
        <v>485.6</v>
      </c>
      <c r="O18" s="20">
        <v>125</v>
      </c>
      <c r="P18" s="20">
        <v>91.199999999999989</v>
      </c>
      <c r="Q18" s="20">
        <v>89.8</v>
      </c>
      <c r="R18" s="20">
        <v>483</v>
      </c>
      <c r="S18" s="20">
        <v>1248</v>
      </c>
      <c r="T18" s="20">
        <v>54.2</v>
      </c>
      <c r="U18" s="20">
        <v>180.6</v>
      </c>
      <c r="V18" s="20">
        <v>312.5</v>
      </c>
      <c r="W18" s="20">
        <v>483</v>
      </c>
      <c r="X18" s="20">
        <v>482.1</v>
      </c>
    </row>
    <row r="19" spans="1:25" s="8" customFormat="1" ht="13.5" customHeight="1" x14ac:dyDescent="0.3">
      <c r="A19" s="28"/>
      <c r="B19" s="29" t="s">
        <v>15</v>
      </c>
      <c r="C19" s="30">
        <v>1002</v>
      </c>
      <c r="D19" s="30">
        <v>877.5</v>
      </c>
      <c r="E19" s="30">
        <v>1391.1</v>
      </c>
      <c r="F19" s="30">
        <v>1025</v>
      </c>
      <c r="G19" s="30">
        <v>930.7</v>
      </c>
      <c r="H19" s="30">
        <v>877.5</v>
      </c>
      <c r="I19" s="31">
        <v>867.5</v>
      </c>
      <c r="J19" s="31">
        <v>819.5</v>
      </c>
      <c r="K19" s="31">
        <v>1430</v>
      </c>
      <c r="L19" s="31">
        <v>1439.9</v>
      </c>
      <c r="M19" s="31">
        <v>1835.7</v>
      </c>
      <c r="N19" s="31">
        <v>1775.6</v>
      </c>
      <c r="O19" s="31">
        <v>1425</v>
      </c>
      <c r="P19" s="31">
        <v>2088</v>
      </c>
      <c r="Q19" s="18">
        <v>1472.1</v>
      </c>
      <c r="R19" s="18">
        <v>1158.5999999999999</v>
      </c>
      <c r="S19" s="18">
        <v>2205</v>
      </c>
      <c r="T19" s="18">
        <v>0</v>
      </c>
      <c r="U19" s="18">
        <v>578.20000000000005</v>
      </c>
      <c r="V19" s="18">
        <v>578.20000000000005</v>
      </c>
      <c r="W19" s="18">
        <v>1158.5999999999999</v>
      </c>
      <c r="X19" s="18">
        <v>1180.5999999999999</v>
      </c>
    </row>
    <row r="20" spans="1:25" s="1" customFormat="1" ht="13.5" customHeight="1" x14ac:dyDescent="0.3">
      <c r="A20" s="14"/>
      <c r="B20" s="29" t="s">
        <v>16</v>
      </c>
      <c r="C20" s="30">
        <v>7073.2999999999993</v>
      </c>
      <c r="D20" s="30">
        <v>6651.3</v>
      </c>
      <c r="E20" s="30">
        <v>8278.9000000000015</v>
      </c>
      <c r="F20" s="30">
        <v>9304.9</v>
      </c>
      <c r="G20" s="30">
        <v>9566</v>
      </c>
      <c r="H20" s="30">
        <v>9832.7000000000007</v>
      </c>
      <c r="I20" s="31" t="e">
        <f>I6+I15+#REF!+I19</f>
        <v>#REF!</v>
      </c>
      <c r="J20" s="30">
        <v>10963.5</v>
      </c>
      <c r="K20" s="30">
        <v>10485.499999999998</v>
      </c>
      <c r="L20" s="31">
        <v>11525.029999999999</v>
      </c>
      <c r="M20" s="31">
        <v>14085.8</v>
      </c>
      <c r="N20" s="31">
        <v>13680.5</v>
      </c>
      <c r="O20" s="32">
        <v>12093.3</v>
      </c>
      <c r="P20" s="32">
        <v>13860.400000000001</v>
      </c>
      <c r="Q20" s="32">
        <v>18538.209999999995</v>
      </c>
      <c r="R20" s="32">
        <f t="shared" ref="R20:X20" si="4">R6+R15+R19</f>
        <v>19809.899999999998</v>
      </c>
      <c r="S20" s="32">
        <f t="shared" si="4"/>
        <v>23393.8</v>
      </c>
      <c r="T20" s="32">
        <f t="shared" si="4"/>
        <v>3261</v>
      </c>
      <c r="U20" s="32">
        <f t="shared" si="4"/>
        <v>8981.5000000000018</v>
      </c>
      <c r="V20" s="32">
        <f t="shared" si="4"/>
        <v>14434.800000000001</v>
      </c>
      <c r="W20" s="32">
        <f t="shared" si="4"/>
        <v>19809.899999999998</v>
      </c>
      <c r="X20" s="32">
        <f t="shared" si="4"/>
        <v>20826.099999999999</v>
      </c>
      <c r="Y20" s="8"/>
    </row>
    <row r="21" spans="1:25" ht="11.25" customHeight="1" x14ac:dyDescent="0.3">
      <c r="B21" s="6" t="s">
        <v>17</v>
      </c>
      <c r="C21" s="17">
        <v>3766.7</v>
      </c>
      <c r="D21" s="17">
        <v>4166.3999999999996</v>
      </c>
      <c r="E21" s="17">
        <v>4160.5</v>
      </c>
      <c r="F21" s="17">
        <v>5339.5999999999995</v>
      </c>
      <c r="G21" s="17">
        <v>6595.1</v>
      </c>
      <c r="H21" s="17">
        <v>7118.3</v>
      </c>
      <c r="I21" s="18">
        <v>8651.8000000000011</v>
      </c>
      <c r="J21" s="17">
        <v>8403</v>
      </c>
      <c r="K21" s="17">
        <v>9099</v>
      </c>
      <c r="L21" s="18">
        <v>10152.27</v>
      </c>
      <c r="M21" s="18">
        <v>11466</v>
      </c>
      <c r="N21" s="18">
        <v>13540.1</v>
      </c>
      <c r="O21" s="27">
        <v>12496.240000000002</v>
      </c>
      <c r="P21" s="27">
        <v>12829.300000000001</v>
      </c>
      <c r="Q21" s="27">
        <v>14518.119999999999</v>
      </c>
      <c r="R21" s="27">
        <f t="shared" ref="R21:X21" si="5">R22+R23+R24+R27+R28</f>
        <v>15085.44</v>
      </c>
      <c r="S21" s="27">
        <f t="shared" si="5"/>
        <v>16677.670000000002</v>
      </c>
      <c r="T21" s="27">
        <f t="shared" si="5"/>
        <v>3264.7</v>
      </c>
      <c r="U21" s="27">
        <f t="shared" si="5"/>
        <v>6752.14</v>
      </c>
      <c r="V21" s="27">
        <f t="shared" si="5"/>
        <v>10706.7</v>
      </c>
      <c r="W21" s="27">
        <f t="shared" si="5"/>
        <v>15085.44</v>
      </c>
      <c r="X21" s="27">
        <f t="shared" si="5"/>
        <v>16189.5</v>
      </c>
    </row>
    <row r="22" spans="1:25" x14ac:dyDescent="0.3">
      <c r="B22" s="2" t="s">
        <v>18</v>
      </c>
      <c r="C22" s="19">
        <v>2276.1</v>
      </c>
      <c r="D22" s="19">
        <v>2403.4</v>
      </c>
      <c r="E22" s="19">
        <v>2474.3000000000002</v>
      </c>
      <c r="F22" s="19">
        <v>3338.9</v>
      </c>
      <c r="G22" s="19">
        <v>3928.5</v>
      </c>
      <c r="H22" s="19">
        <v>4290.7</v>
      </c>
      <c r="I22" s="20">
        <v>4560.8999999999996</v>
      </c>
      <c r="J22" s="19">
        <v>4417.3</v>
      </c>
      <c r="K22" s="19">
        <v>4365.5</v>
      </c>
      <c r="L22" s="20">
        <v>5607.8</v>
      </c>
      <c r="M22" s="20">
        <v>6248.3</v>
      </c>
      <c r="N22" s="20">
        <v>7384.2999999999993</v>
      </c>
      <c r="O22" s="20">
        <v>7235.34</v>
      </c>
      <c r="P22" s="20">
        <v>6348.12</v>
      </c>
      <c r="Q22" s="20">
        <v>7167.36</v>
      </c>
      <c r="R22" s="20">
        <v>7394.52</v>
      </c>
      <c r="S22" s="20">
        <v>8225.2999999999993</v>
      </c>
      <c r="T22" s="20">
        <v>1738.4</v>
      </c>
      <c r="U22" s="20">
        <v>3657</v>
      </c>
      <c r="V22" s="20">
        <v>5240.16</v>
      </c>
      <c r="W22" s="20">
        <v>7394.52</v>
      </c>
      <c r="X22" s="20">
        <v>8339.2000000000007</v>
      </c>
    </row>
    <row r="23" spans="1:25" x14ac:dyDescent="0.3">
      <c r="B23" s="2" t="s">
        <v>19</v>
      </c>
      <c r="C23" s="19">
        <v>802.8</v>
      </c>
      <c r="D23" s="19">
        <v>1046.6000000000001</v>
      </c>
      <c r="E23" s="19">
        <v>1046.2</v>
      </c>
      <c r="F23" s="19">
        <v>1290.5999999999999</v>
      </c>
      <c r="G23" s="19">
        <v>1843.4</v>
      </c>
      <c r="H23" s="19">
        <v>1941.7</v>
      </c>
      <c r="I23" s="20">
        <v>1941.1</v>
      </c>
      <c r="J23" s="19">
        <v>2243.5</v>
      </c>
      <c r="K23" s="19">
        <v>2844.5</v>
      </c>
      <c r="L23" s="20">
        <v>2588.1999999999998</v>
      </c>
      <c r="M23" s="20">
        <v>2883.8</v>
      </c>
      <c r="N23" s="20">
        <v>3467.1</v>
      </c>
      <c r="O23" s="20">
        <v>2790.7</v>
      </c>
      <c r="P23" s="20">
        <v>3174.06</v>
      </c>
      <c r="Q23" s="20">
        <v>3583.7</v>
      </c>
      <c r="R23" s="20">
        <v>3697.2</v>
      </c>
      <c r="S23" s="20">
        <v>4112.67</v>
      </c>
      <c r="T23" s="20">
        <v>802.3</v>
      </c>
      <c r="U23" s="20">
        <v>1359.8</v>
      </c>
      <c r="V23" s="20">
        <v>2620.08</v>
      </c>
      <c r="W23" s="20">
        <v>3697.2</v>
      </c>
      <c r="X23" s="20">
        <v>3476.4</v>
      </c>
    </row>
    <row r="24" spans="1:25" ht="12" x14ac:dyDescent="0.3">
      <c r="B24" s="2" t="s">
        <v>20</v>
      </c>
      <c r="C24" s="19">
        <v>381.1</v>
      </c>
      <c r="D24" s="19">
        <v>449.2</v>
      </c>
      <c r="E24" s="19">
        <v>353.1</v>
      </c>
      <c r="F24" s="19">
        <v>416.3</v>
      </c>
      <c r="G24" s="19">
        <v>433.40000000000003</v>
      </c>
      <c r="H24" s="19">
        <v>484.8</v>
      </c>
      <c r="I24" s="20">
        <v>953.1</v>
      </c>
      <c r="J24" s="19">
        <v>1074.7</v>
      </c>
      <c r="K24" s="19">
        <v>1264.4000000000001</v>
      </c>
      <c r="L24" s="20">
        <v>1524.9</v>
      </c>
      <c r="M24" s="20">
        <v>1853.3</v>
      </c>
      <c r="N24" s="20">
        <v>2129.1</v>
      </c>
      <c r="O24" s="20">
        <v>2160</v>
      </c>
      <c r="P24" s="20">
        <v>2249.1</v>
      </c>
      <c r="Q24" s="20">
        <v>2572.5</v>
      </c>
      <c r="R24" s="20">
        <f t="shared" ref="R24:X24" si="6">R25+R26</f>
        <v>2761.3</v>
      </c>
      <c r="S24" s="20">
        <f t="shared" si="6"/>
        <v>2968.8</v>
      </c>
      <c r="T24" s="18">
        <f t="shared" si="6"/>
        <v>590.20000000000005</v>
      </c>
      <c r="U24" s="18">
        <f t="shared" si="6"/>
        <v>1396.5</v>
      </c>
      <c r="V24" s="18">
        <f t="shared" si="6"/>
        <v>1973.1</v>
      </c>
      <c r="W24" s="18">
        <f t="shared" si="6"/>
        <v>2761.3</v>
      </c>
      <c r="X24" s="18">
        <f t="shared" si="6"/>
        <v>2952.5</v>
      </c>
    </row>
    <row r="25" spans="1:25" x14ac:dyDescent="0.3">
      <c r="B25" s="2" t="s">
        <v>21</v>
      </c>
      <c r="C25" s="19">
        <v>292.10000000000002</v>
      </c>
      <c r="D25" s="19">
        <v>59.2</v>
      </c>
      <c r="E25" s="19">
        <v>47.8</v>
      </c>
      <c r="F25" s="19">
        <v>63.8</v>
      </c>
      <c r="G25" s="19">
        <v>41.3</v>
      </c>
      <c r="H25" s="19">
        <v>42.2</v>
      </c>
      <c r="I25" s="20">
        <v>112.7</v>
      </c>
      <c r="J25" s="19">
        <v>70.3</v>
      </c>
      <c r="K25" s="19">
        <v>77</v>
      </c>
      <c r="L25" s="20">
        <v>168.9</v>
      </c>
      <c r="M25" s="20">
        <v>210.5</v>
      </c>
      <c r="N25" s="20">
        <v>449</v>
      </c>
      <c r="O25" s="20">
        <v>468.1</v>
      </c>
      <c r="P25" s="20">
        <v>328.2</v>
      </c>
      <c r="Q25" s="20">
        <v>427.6</v>
      </c>
      <c r="R25" s="20">
        <v>792.7</v>
      </c>
      <c r="S25" s="20">
        <v>998.4</v>
      </c>
      <c r="T25" s="20">
        <v>171</v>
      </c>
      <c r="U25" s="20">
        <v>475</v>
      </c>
      <c r="V25" s="20">
        <v>645.9</v>
      </c>
      <c r="W25" s="20">
        <v>792.7</v>
      </c>
      <c r="X25" s="20">
        <v>1068.7</v>
      </c>
    </row>
    <row r="26" spans="1:25" x14ac:dyDescent="0.3">
      <c r="B26" s="2" t="s">
        <v>22</v>
      </c>
      <c r="C26" s="19">
        <v>89</v>
      </c>
      <c r="D26" s="19">
        <v>390</v>
      </c>
      <c r="E26" s="19">
        <v>305.3</v>
      </c>
      <c r="F26" s="19">
        <v>352.5</v>
      </c>
      <c r="G26" s="19">
        <v>392.1</v>
      </c>
      <c r="H26" s="19">
        <v>442.7</v>
      </c>
      <c r="I26" s="20">
        <v>840.4</v>
      </c>
      <c r="J26" s="19">
        <v>1004.4</v>
      </c>
      <c r="K26" s="19">
        <v>1187.4000000000001</v>
      </c>
      <c r="L26" s="20">
        <v>1356</v>
      </c>
      <c r="M26" s="20">
        <v>1642.8</v>
      </c>
      <c r="N26" s="20">
        <v>1680.1</v>
      </c>
      <c r="O26" s="20">
        <v>1691.9</v>
      </c>
      <c r="P26" s="20">
        <v>1920.9</v>
      </c>
      <c r="Q26" s="20">
        <v>2144.9</v>
      </c>
      <c r="R26" s="20">
        <v>1968.6</v>
      </c>
      <c r="S26" s="20">
        <v>1970.4</v>
      </c>
      <c r="T26" s="20">
        <v>419.2</v>
      </c>
      <c r="U26" s="20">
        <v>921.5</v>
      </c>
      <c r="V26" s="20">
        <v>1327.2</v>
      </c>
      <c r="W26" s="20">
        <v>1968.6</v>
      </c>
      <c r="X26" s="20">
        <v>1883.8</v>
      </c>
    </row>
    <row r="27" spans="1:25" x14ac:dyDescent="0.3">
      <c r="B27" s="2" t="s">
        <v>23</v>
      </c>
      <c r="C27" s="19">
        <v>308.89999999999998</v>
      </c>
      <c r="D27" s="19">
        <v>270.5</v>
      </c>
      <c r="E27" s="19">
        <v>288.10000000000002</v>
      </c>
      <c r="F27" s="19">
        <v>300.89999999999998</v>
      </c>
      <c r="G27" s="19">
        <v>392.5</v>
      </c>
      <c r="H27" s="19">
        <v>401</v>
      </c>
      <c r="I27" s="20">
        <v>1196.7</v>
      </c>
      <c r="J27" s="19">
        <v>667.5</v>
      </c>
      <c r="K27" s="19">
        <v>624.6</v>
      </c>
      <c r="L27" s="20">
        <v>431.37</v>
      </c>
      <c r="M27" s="20">
        <v>480.6</v>
      </c>
      <c r="N27" s="20">
        <v>559.6</v>
      </c>
      <c r="O27" s="20">
        <v>310.2</v>
      </c>
      <c r="P27" s="20">
        <v>1058.0200000000002</v>
      </c>
      <c r="Q27" s="20">
        <v>1194.56</v>
      </c>
      <c r="R27" s="20">
        <v>1232.42</v>
      </c>
      <c r="S27" s="20">
        <v>1370.9</v>
      </c>
      <c r="T27" s="20">
        <v>133.80000000000001</v>
      </c>
      <c r="U27" s="20">
        <v>338.84000000000003</v>
      </c>
      <c r="V27" s="20">
        <v>873.36</v>
      </c>
      <c r="W27" s="20">
        <v>1232.42</v>
      </c>
      <c r="X27" s="20">
        <v>1421.4</v>
      </c>
    </row>
    <row r="28" spans="1:25" x14ac:dyDescent="0.3">
      <c r="B28" s="2" t="s">
        <v>24</v>
      </c>
      <c r="C28" s="19">
        <v>-2.2000000000000002</v>
      </c>
      <c r="D28" s="19">
        <v>-3.3</v>
      </c>
      <c r="E28" s="19">
        <v>-1.2</v>
      </c>
      <c r="F28" s="19">
        <v>-7.1</v>
      </c>
      <c r="G28" s="23">
        <v>-2.8</v>
      </c>
      <c r="H28" s="24">
        <v>0</v>
      </c>
      <c r="I28" s="21">
        <v>0</v>
      </c>
      <c r="J28" s="24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</row>
    <row r="29" spans="1:25" ht="12" x14ac:dyDescent="0.3">
      <c r="B29" s="6" t="s">
        <v>25</v>
      </c>
      <c r="C29" s="17">
        <v>1630.1</v>
      </c>
      <c r="D29" s="17">
        <v>2348.6999999999998</v>
      </c>
      <c r="E29" s="17">
        <v>3278.9000000000005</v>
      </c>
      <c r="F29" s="17">
        <v>3249.2</v>
      </c>
      <c r="G29" s="17">
        <v>4348.8999999999996</v>
      </c>
      <c r="H29" s="17">
        <v>5386.8</v>
      </c>
      <c r="I29" s="18">
        <v>5837.9999999999982</v>
      </c>
      <c r="J29" s="17">
        <v>5093.1000000000004</v>
      </c>
      <c r="K29" s="17">
        <v>4473.3999999999996</v>
      </c>
      <c r="L29" s="17">
        <v>3167.3999999999996</v>
      </c>
      <c r="M29" s="17">
        <v>4668.2</v>
      </c>
      <c r="N29" s="17">
        <v>4312.38</v>
      </c>
      <c r="O29" s="18">
        <v>6901.46</v>
      </c>
      <c r="P29" s="18">
        <v>7301.4</v>
      </c>
      <c r="Q29" s="18">
        <v>9871.9</v>
      </c>
      <c r="R29" s="18">
        <f>R30+R31</f>
        <v>9529.0299999999988</v>
      </c>
      <c r="S29" s="18">
        <f t="shared" ref="S29:X29" si="7">S30+S31</f>
        <v>10699.8</v>
      </c>
      <c r="T29" s="18">
        <f t="shared" si="7"/>
        <v>603.20000000000005</v>
      </c>
      <c r="U29" s="18">
        <f t="shared" si="7"/>
        <v>4152</v>
      </c>
      <c r="V29" s="18">
        <f t="shared" si="7"/>
        <v>5020.8</v>
      </c>
      <c r="W29" s="18">
        <f t="shared" si="7"/>
        <v>9529.0299999999988</v>
      </c>
      <c r="X29" s="18">
        <f t="shared" si="7"/>
        <v>8567.94</v>
      </c>
    </row>
    <row r="30" spans="1:25" x14ac:dyDescent="0.3">
      <c r="B30" s="2" t="s">
        <v>26</v>
      </c>
      <c r="C30" s="19">
        <v>1304.0999999999999</v>
      </c>
      <c r="D30" s="19">
        <v>1878.96</v>
      </c>
      <c r="E30" s="19">
        <v>2623.1200000000003</v>
      </c>
      <c r="F30" s="19">
        <v>2599.4</v>
      </c>
      <c r="G30" s="19">
        <v>3045.9</v>
      </c>
      <c r="H30" s="19">
        <v>3232.1</v>
      </c>
      <c r="I30" s="20">
        <v>4670.3999999999987</v>
      </c>
      <c r="J30" s="19">
        <v>4074.4800000000005</v>
      </c>
      <c r="K30" s="19">
        <v>3578.72</v>
      </c>
      <c r="L30" s="20">
        <v>2217.1999999999998</v>
      </c>
      <c r="M30" s="20">
        <v>3267.6</v>
      </c>
      <c r="N30" s="20">
        <v>3018.68</v>
      </c>
      <c r="O30" s="19">
        <v>4140.96</v>
      </c>
      <c r="P30" s="19">
        <v>5111</v>
      </c>
      <c r="Q30" s="19">
        <v>6910.33</v>
      </c>
      <c r="R30" s="19">
        <v>6669.7</v>
      </c>
      <c r="S30" s="19">
        <v>7489.9</v>
      </c>
      <c r="T30" s="19">
        <v>392.1</v>
      </c>
      <c r="U30" s="19">
        <v>2906.3</v>
      </c>
      <c r="V30" s="19">
        <v>3514.6</v>
      </c>
      <c r="W30" s="19">
        <v>6669.7</v>
      </c>
      <c r="X30" s="19">
        <v>5997.6</v>
      </c>
    </row>
    <row r="31" spans="1:25" x14ac:dyDescent="0.3">
      <c r="B31" s="2" t="s">
        <v>27</v>
      </c>
      <c r="C31" s="19">
        <v>326</v>
      </c>
      <c r="D31" s="19">
        <v>469.74</v>
      </c>
      <c r="E31" s="19">
        <v>655.78000000000009</v>
      </c>
      <c r="F31" s="19">
        <v>649.79999999999995</v>
      </c>
      <c r="G31" s="19">
        <v>1303</v>
      </c>
      <c r="H31" s="19">
        <v>2154.6999999999998</v>
      </c>
      <c r="I31" s="22">
        <v>1167.5999999999997</v>
      </c>
      <c r="J31" s="23">
        <v>1018.6200000000001</v>
      </c>
      <c r="K31" s="23">
        <v>894.68</v>
      </c>
      <c r="L31" s="22">
        <v>950.2</v>
      </c>
      <c r="M31" s="22">
        <v>1400.6</v>
      </c>
      <c r="N31" s="22">
        <v>1293.7</v>
      </c>
      <c r="O31" s="22">
        <v>2760.5</v>
      </c>
      <c r="P31" s="22">
        <v>2190.4</v>
      </c>
      <c r="Q31" s="23">
        <v>2961.57</v>
      </c>
      <c r="R31" s="19">
        <v>2859.33</v>
      </c>
      <c r="S31" s="19">
        <v>3209.9</v>
      </c>
      <c r="T31" s="19">
        <v>211.1</v>
      </c>
      <c r="U31" s="19">
        <v>1245.7</v>
      </c>
      <c r="V31" s="19">
        <v>1506.2</v>
      </c>
      <c r="W31" s="19">
        <v>2859.33</v>
      </c>
      <c r="X31" s="19">
        <v>2570.34</v>
      </c>
    </row>
    <row r="32" spans="1:25" x14ac:dyDescent="0.3">
      <c r="B32" s="2" t="s">
        <v>28</v>
      </c>
      <c r="C32" s="23">
        <v>326</v>
      </c>
      <c r="D32" s="23">
        <v>118.7</v>
      </c>
      <c r="E32" s="23">
        <v>118.7</v>
      </c>
      <c r="F32" s="23">
        <v>118.7</v>
      </c>
      <c r="G32" s="23">
        <v>0</v>
      </c>
      <c r="H32" s="23"/>
      <c r="I32" s="21">
        <v>0</v>
      </c>
      <c r="J32" s="23">
        <v>118.7</v>
      </c>
      <c r="K32" s="23"/>
      <c r="L32" s="21"/>
      <c r="M32" s="21"/>
      <c r="N32" s="21"/>
      <c r="O32" s="22"/>
      <c r="P32" s="22"/>
      <c r="Q32" s="22"/>
      <c r="R32" s="55"/>
      <c r="S32" s="56"/>
      <c r="T32" s="56"/>
      <c r="U32" s="56"/>
      <c r="V32" s="56"/>
      <c r="W32" s="56"/>
      <c r="X32" s="56"/>
    </row>
    <row r="33" spans="1:24" ht="12" x14ac:dyDescent="0.3">
      <c r="A33" s="4"/>
      <c r="B33" s="25" t="s">
        <v>29</v>
      </c>
      <c r="C33" s="26">
        <v>1376</v>
      </c>
      <c r="D33" s="24">
        <v>0</v>
      </c>
      <c r="E33" s="17">
        <v>653.29999999999995</v>
      </c>
      <c r="F33" s="17">
        <v>781.8</v>
      </c>
      <c r="G33" s="24">
        <v>0</v>
      </c>
      <c r="H33" s="24">
        <v>0</v>
      </c>
      <c r="I33" s="21">
        <v>0</v>
      </c>
      <c r="J33" s="19">
        <v>0</v>
      </c>
      <c r="K33" s="34"/>
      <c r="L33" s="21"/>
      <c r="M33" s="21"/>
      <c r="N33" s="21">
        <v>0</v>
      </c>
      <c r="O33" s="21"/>
      <c r="P33" s="21"/>
      <c r="Q33" s="21"/>
      <c r="R33" s="55"/>
      <c r="S33" s="56"/>
      <c r="T33" s="56"/>
      <c r="U33" s="56"/>
      <c r="V33" s="56"/>
      <c r="W33" s="56"/>
      <c r="X33" s="56"/>
    </row>
    <row r="34" spans="1:24" s="4" customFormat="1" ht="12" x14ac:dyDescent="0.3">
      <c r="B34" s="25" t="s">
        <v>30</v>
      </c>
      <c r="C34" s="26">
        <v>779</v>
      </c>
      <c r="D34" s="26">
        <v>172.5</v>
      </c>
      <c r="E34" s="24">
        <v>0</v>
      </c>
      <c r="F34" s="24">
        <v>0</v>
      </c>
      <c r="G34" s="24">
        <v>0</v>
      </c>
      <c r="H34" s="24">
        <v>0</v>
      </c>
      <c r="I34" s="21">
        <v>0</v>
      </c>
      <c r="J34" s="24">
        <v>0</v>
      </c>
      <c r="K34" s="24"/>
      <c r="L34" s="21"/>
      <c r="M34" s="21"/>
      <c r="N34" s="21">
        <v>0</v>
      </c>
      <c r="O34" s="21"/>
      <c r="P34" s="21"/>
      <c r="Q34" s="21"/>
      <c r="R34" s="60"/>
      <c r="S34" s="61"/>
      <c r="T34" s="61"/>
      <c r="U34" s="61"/>
      <c r="V34" s="61"/>
      <c r="W34" s="61"/>
      <c r="X34" s="61"/>
    </row>
    <row r="35" spans="1:24" ht="12.75" customHeight="1" x14ac:dyDescent="0.3">
      <c r="A35" s="13"/>
      <c r="B35" s="38" t="s">
        <v>31</v>
      </c>
      <c r="C35" s="39">
        <v>7551.7999999999993</v>
      </c>
      <c r="D35" s="39">
        <v>6687.5999999999995</v>
      </c>
      <c r="E35" s="39">
        <v>8092.7000000000007</v>
      </c>
      <c r="F35" s="39">
        <v>9370.5999999999985</v>
      </c>
      <c r="G35" s="39">
        <v>10943.9</v>
      </c>
      <c r="H35" s="39">
        <v>12505.1</v>
      </c>
      <c r="I35" s="32">
        <v>14489.8</v>
      </c>
      <c r="J35" s="39">
        <v>13496.1</v>
      </c>
      <c r="K35" s="39">
        <v>13572.4</v>
      </c>
      <c r="L35" s="32">
        <v>13319.67</v>
      </c>
      <c r="M35" s="32">
        <v>16134.2</v>
      </c>
      <c r="N35" s="32">
        <v>17852.48</v>
      </c>
      <c r="O35" s="32">
        <v>19397.7</v>
      </c>
      <c r="P35" s="32">
        <v>20130.7</v>
      </c>
      <c r="Q35" s="32">
        <v>24390.02</v>
      </c>
      <c r="R35" s="32">
        <f t="shared" ref="R35:X35" si="8">R21+R29+R33</f>
        <v>24614.47</v>
      </c>
      <c r="S35" s="32">
        <f t="shared" si="8"/>
        <v>27377.47</v>
      </c>
      <c r="T35" s="32">
        <f t="shared" si="8"/>
        <v>3867.8999999999996</v>
      </c>
      <c r="U35" s="32">
        <f t="shared" si="8"/>
        <v>10904.14</v>
      </c>
      <c r="V35" s="32">
        <f t="shared" si="8"/>
        <v>15727.5</v>
      </c>
      <c r="W35" s="32">
        <f t="shared" si="8"/>
        <v>24614.47</v>
      </c>
      <c r="X35" s="32">
        <f t="shared" si="8"/>
        <v>24757.440000000002</v>
      </c>
    </row>
    <row r="36" spans="1:24" ht="13.5" customHeight="1" x14ac:dyDescent="0.3">
      <c r="A36" s="13"/>
      <c r="B36" s="38" t="s">
        <v>32</v>
      </c>
      <c r="C36" s="39">
        <v>-478.5</v>
      </c>
      <c r="D36" s="39">
        <v>-36.300000000000182</v>
      </c>
      <c r="E36" s="39">
        <v>186.30000000000072</v>
      </c>
      <c r="F36" s="39">
        <v>-65.699999999998909</v>
      </c>
      <c r="G36" s="39">
        <v>-1377.9</v>
      </c>
      <c r="H36" s="39">
        <v>-2672.4</v>
      </c>
      <c r="I36" s="62">
        <v>-2992.1999999999989</v>
      </c>
      <c r="J36" s="39">
        <v>-2532.6000000000004</v>
      </c>
      <c r="K36" s="39">
        <v>-3086.9000000000015</v>
      </c>
      <c r="L36" s="39">
        <v>-1794.6400000000012</v>
      </c>
      <c r="M36" s="39">
        <v>-2048.4000000000015</v>
      </c>
      <c r="N36" s="39">
        <v>-4171.9799999999996</v>
      </c>
      <c r="O36" s="32">
        <v>-7304.4000000000015</v>
      </c>
      <c r="P36" s="32">
        <v>-6270.2999999999993</v>
      </c>
      <c r="Q36" s="32">
        <v>-5851.8100000000013</v>
      </c>
      <c r="R36" s="32">
        <f t="shared" ref="R36:X36" si="9">R20-R35</f>
        <v>-4804.5700000000033</v>
      </c>
      <c r="S36" s="32">
        <f t="shared" si="9"/>
        <v>-3983.6700000000019</v>
      </c>
      <c r="T36" s="32">
        <f t="shared" si="9"/>
        <v>-606.89999999999964</v>
      </c>
      <c r="U36" s="32">
        <f t="shared" si="9"/>
        <v>-1922.6399999999976</v>
      </c>
      <c r="V36" s="32">
        <f t="shared" si="9"/>
        <v>-1292.6999999999989</v>
      </c>
      <c r="W36" s="32">
        <f t="shared" si="9"/>
        <v>-4804.5700000000033</v>
      </c>
      <c r="X36" s="32">
        <f t="shared" si="9"/>
        <v>-3931.3400000000038</v>
      </c>
    </row>
    <row r="37" spans="1:24" ht="17.25" customHeight="1" x14ac:dyDescent="0.3">
      <c r="B37" s="6" t="s">
        <v>33</v>
      </c>
      <c r="C37" s="19"/>
      <c r="D37" s="19"/>
      <c r="E37" s="35"/>
      <c r="F37" s="35"/>
      <c r="G37" s="19"/>
      <c r="H37" s="19"/>
      <c r="I37" s="9"/>
      <c r="J37" s="9"/>
      <c r="K37" s="9"/>
      <c r="L37" s="9"/>
      <c r="M37" s="9"/>
      <c r="O37" s="26"/>
      <c r="P37" s="26"/>
      <c r="Q37" s="26"/>
      <c r="R37" s="55"/>
      <c r="S37" s="56"/>
      <c r="T37" s="56"/>
      <c r="U37" s="56"/>
      <c r="V37" s="56"/>
      <c r="W37" s="56"/>
      <c r="X37" s="57"/>
    </row>
    <row r="38" spans="1:24" ht="12" x14ac:dyDescent="0.3">
      <c r="B38" s="6" t="s">
        <v>34</v>
      </c>
      <c r="C38" s="17">
        <v>-384.7</v>
      </c>
      <c r="D38" s="17">
        <v>-82.1</v>
      </c>
      <c r="E38" s="17">
        <v>-84.8</v>
      </c>
      <c r="F38" s="17">
        <v>25.700000000000003</v>
      </c>
      <c r="G38" s="17">
        <v>161.30000000000001</v>
      </c>
      <c r="H38" s="17">
        <v>343.5</v>
      </c>
      <c r="I38" s="18">
        <f>SUM(I39:I42)</f>
        <v>421.8</v>
      </c>
      <c r="J38" s="18">
        <f>SUM(J39:J42)</f>
        <v>521</v>
      </c>
      <c r="K38" s="18">
        <f>SUM(K39:K42)</f>
        <v>1448.9</v>
      </c>
      <c r="L38" s="18">
        <v>878.1</v>
      </c>
      <c r="M38" s="18">
        <v>3596.3</v>
      </c>
      <c r="N38" s="18">
        <v>2333.8999999999996</v>
      </c>
      <c r="O38" s="8">
        <v>3619.4000000000005</v>
      </c>
      <c r="P38" s="8">
        <v>3669.2999999999997</v>
      </c>
      <c r="Q38" s="8">
        <v>3219.5</v>
      </c>
      <c r="R38" s="8">
        <f t="shared" ref="R38:X38" si="10">SUM(R39:R42)</f>
        <v>2087.6999999999998</v>
      </c>
      <c r="S38" s="8">
        <f t="shared" si="10"/>
        <v>1663.4</v>
      </c>
      <c r="T38" s="8">
        <f t="shared" si="10"/>
        <v>-383.9</v>
      </c>
      <c r="U38" s="8">
        <f t="shared" si="10"/>
        <v>-311.2</v>
      </c>
      <c r="V38" s="8">
        <f t="shared" si="10"/>
        <v>-45.000000000000028</v>
      </c>
      <c r="W38" s="8">
        <f t="shared" si="10"/>
        <v>2087.6999999999998</v>
      </c>
      <c r="X38" s="8">
        <f t="shared" si="10"/>
        <v>2302</v>
      </c>
    </row>
    <row r="39" spans="1:24" x14ac:dyDescent="0.3">
      <c r="B39" s="2" t="s">
        <v>35</v>
      </c>
      <c r="C39" s="23">
        <v>-324.89999999999998</v>
      </c>
      <c r="D39" s="23">
        <v>-30</v>
      </c>
      <c r="E39" s="23">
        <v>-27.6</v>
      </c>
      <c r="F39" s="23">
        <v>88.9</v>
      </c>
      <c r="G39" s="23">
        <v>214.8</v>
      </c>
      <c r="H39" s="23">
        <v>395.1</v>
      </c>
      <c r="I39" s="22">
        <v>421.8</v>
      </c>
      <c r="J39" s="20">
        <v>567.70000000000005</v>
      </c>
      <c r="K39" s="20">
        <v>803.6</v>
      </c>
      <c r="L39" s="22">
        <v>576.1</v>
      </c>
      <c r="M39" s="22">
        <v>527.70000000000005</v>
      </c>
      <c r="N39" s="22">
        <v>968</v>
      </c>
      <c r="O39" s="20">
        <v>1154.9000000000001</v>
      </c>
      <c r="P39" s="20">
        <v>1108.3</v>
      </c>
      <c r="Q39" s="20">
        <v>834.5</v>
      </c>
      <c r="R39" s="20">
        <v>212.3</v>
      </c>
      <c r="S39" s="20">
        <v>253.3</v>
      </c>
      <c r="T39" s="20">
        <v>-286.3</v>
      </c>
      <c r="U39" s="20">
        <v>-113.6</v>
      </c>
      <c r="V39" s="20">
        <v>-226.9</v>
      </c>
      <c r="W39" s="20">
        <v>212.3</v>
      </c>
      <c r="X39" s="20">
        <v>-96.7</v>
      </c>
    </row>
    <row r="40" spans="1:24" x14ac:dyDescent="0.3">
      <c r="B40" s="2" t="s">
        <v>36</v>
      </c>
      <c r="C40" s="23">
        <v>-18.100000000000001</v>
      </c>
      <c r="D40" s="23">
        <v>-18.3</v>
      </c>
      <c r="E40" s="23">
        <v>-19.399999999999999</v>
      </c>
      <c r="F40" s="23">
        <v>-19.399999999999999</v>
      </c>
      <c r="G40" s="23">
        <v>-16.7</v>
      </c>
      <c r="H40" s="23">
        <v>-14.2</v>
      </c>
      <c r="I40" s="21">
        <v>0</v>
      </c>
      <c r="J40" s="22">
        <v>0</v>
      </c>
      <c r="K40" s="22">
        <v>686.8</v>
      </c>
      <c r="L40" s="22">
        <v>346.9</v>
      </c>
      <c r="M40" s="22">
        <v>546.4</v>
      </c>
      <c r="N40" s="22">
        <v>36.799999999999997</v>
      </c>
      <c r="O40" s="22">
        <v>-876.3</v>
      </c>
      <c r="P40" s="22">
        <v>-862.7</v>
      </c>
      <c r="Q40" s="20">
        <v>-29</v>
      </c>
      <c r="R40" s="20">
        <v>-40.299999999999997</v>
      </c>
      <c r="S40" s="20">
        <v>145.9</v>
      </c>
      <c r="T40" s="20">
        <v>-11.5</v>
      </c>
      <c r="U40" s="20">
        <v>-21.5</v>
      </c>
      <c r="V40" s="20">
        <v>-33.700000000000003</v>
      </c>
      <c r="W40" s="20">
        <v>-40.299999999999997</v>
      </c>
      <c r="X40" s="20">
        <v>-43.6</v>
      </c>
    </row>
    <row r="41" spans="1:24" x14ac:dyDescent="0.3">
      <c r="B41" s="2" t="s">
        <v>37</v>
      </c>
      <c r="C41" s="23">
        <v>-41.7</v>
      </c>
      <c r="D41" s="23">
        <v>-33.799999999999997</v>
      </c>
      <c r="E41" s="23">
        <v>-37.799999999999997</v>
      </c>
      <c r="F41" s="23">
        <v>-43.8</v>
      </c>
      <c r="G41" s="23">
        <v>-36.799999999999997</v>
      </c>
      <c r="H41" s="23">
        <v>-37.4</v>
      </c>
      <c r="I41" s="21">
        <v>0</v>
      </c>
      <c r="J41" s="22">
        <v>-46.7</v>
      </c>
      <c r="K41" s="22">
        <v>-41.5</v>
      </c>
      <c r="L41" s="22">
        <v>-44.9</v>
      </c>
      <c r="M41" s="22">
        <v>850</v>
      </c>
      <c r="N41" s="22">
        <v>1329.1</v>
      </c>
      <c r="O41" s="22">
        <v>3340.8</v>
      </c>
      <c r="P41" s="22">
        <v>3423.7</v>
      </c>
      <c r="Q41" s="20">
        <v>2414</v>
      </c>
      <c r="R41" s="20">
        <v>1915.7</v>
      </c>
      <c r="S41" s="20">
        <v>1264.2</v>
      </c>
      <c r="T41" s="20">
        <v>-86.1</v>
      </c>
      <c r="U41" s="20">
        <v>-176.1</v>
      </c>
      <c r="V41" s="20">
        <v>215.6</v>
      </c>
      <c r="W41" s="20">
        <v>1915.7</v>
      </c>
      <c r="X41" s="20">
        <v>2442.3000000000002</v>
      </c>
    </row>
    <row r="42" spans="1:24" x14ac:dyDescent="0.3">
      <c r="B42" s="2" t="s">
        <v>38</v>
      </c>
      <c r="C42" s="23"/>
      <c r="D42" s="23"/>
      <c r="E42" s="36">
        <v>0</v>
      </c>
      <c r="F42" s="36">
        <v>0</v>
      </c>
      <c r="G42" s="36">
        <v>0</v>
      </c>
      <c r="H42" s="36">
        <v>0</v>
      </c>
      <c r="I42" s="21">
        <v>0</v>
      </c>
      <c r="J42" s="21">
        <v>0</v>
      </c>
      <c r="K42" s="21">
        <v>0</v>
      </c>
      <c r="L42" s="21">
        <v>0</v>
      </c>
      <c r="M42" s="22">
        <v>1672.2</v>
      </c>
      <c r="N42" s="21">
        <v>0</v>
      </c>
      <c r="O42" s="21">
        <v>0</v>
      </c>
      <c r="P42" s="21">
        <v>0</v>
      </c>
      <c r="Q42" s="21">
        <v>0</v>
      </c>
      <c r="R42" s="58"/>
      <c r="S42" s="58"/>
      <c r="T42" s="58"/>
      <c r="U42" s="58"/>
      <c r="V42" s="58"/>
      <c r="W42" s="57"/>
      <c r="X42" s="57"/>
    </row>
    <row r="43" spans="1:24" ht="12" x14ac:dyDescent="0.3">
      <c r="B43" s="6" t="s">
        <v>39</v>
      </c>
      <c r="C43" s="17">
        <v>863.19999999999993</v>
      </c>
      <c r="D43" s="17">
        <v>118.40000000000003</v>
      </c>
      <c r="E43" s="17">
        <v>-101.5</v>
      </c>
      <c r="F43" s="17">
        <v>40.000000000000057</v>
      </c>
      <c r="G43" s="17">
        <v>1216.5989999999997</v>
      </c>
      <c r="H43" s="17">
        <v>2328.9</v>
      </c>
      <c r="I43" s="18">
        <f>SUM(I44+I48+I49)</f>
        <v>2570.4</v>
      </c>
      <c r="J43" s="18">
        <f>SUM(J44+J48+J49)</f>
        <v>2011.6</v>
      </c>
      <c r="K43" s="18">
        <f>SUM(K44+K48+K49)</f>
        <v>1637.9999999999998</v>
      </c>
      <c r="L43" s="18">
        <v>916.6</v>
      </c>
      <c r="M43" s="18">
        <v>-1547.8999999999999</v>
      </c>
      <c r="N43" s="18">
        <v>1838.1</v>
      </c>
      <c r="O43" s="27">
        <v>3685.02</v>
      </c>
      <c r="P43" s="27">
        <v>2600.9999999999991</v>
      </c>
      <c r="Q43" s="27">
        <v>2632.3</v>
      </c>
      <c r="R43" s="27">
        <f>SUM(R44+R48+R49)</f>
        <v>2716.9</v>
      </c>
      <c r="S43" s="27">
        <v>2320.3000000000002</v>
      </c>
      <c r="T43" s="27">
        <f>SUM(T44+T48+T49)</f>
        <v>990.8</v>
      </c>
      <c r="U43" s="27">
        <f t="shared" ref="U43:X43" si="11">SUM(U44+U48+U49)</f>
        <v>2233.8000000000002</v>
      </c>
      <c r="V43" s="27">
        <f t="shared" si="11"/>
        <v>1337.7000000000003</v>
      </c>
      <c r="W43" s="27">
        <f t="shared" si="11"/>
        <v>2716.9</v>
      </c>
      <c r="X43" s="27">
        <f t="shared" si="11"/>
        <v>1629.2999999999997</v>
      </c>
    </row>
    <row r="44" spans="1:24" x14ac:dyDescent="0.3">
      <c r="B44" s="2" t="s">
        <v>40</v>
      </c>
      <c r="C44" s="23">
        <v>-116.7</v>
      </c>
      <c r="D44" s="19">
        <v>-144.39999999999998</v>
      </c>
      <c r="E44" s="19">
        <v>-324.5</v>
      </c>
      <c r="F44" s="19">
        <v>-506.2</v>
      </c>
      <c r="G44" s="19">
        <v>3521.9</v>
      </c>
      <c r="H44" s="19">
        <v>2384.1</v>
      </c>
      <c r="I44" s="20">
        <f>SUM(I45+I46+I47)</f>
        <v>3481.3</v>
      </c>
      <c r="J44" s="20">
        <v>2372</v>
      </c>
      <c r="K44" s="20">
        <v>2063.1</v>
      </c>
      <c r="L44" s="20">
        <v>1439.9</v>
      </c>
      <c r="M44" s="20">
        <v>-1748.5</v>
      </c>
      <c r="N44" s="22">
        <v>-630.5</v>
      </c>
      <c r="O44" s="22">
        <v>3359.29</v>
      </c>
      <c r="P44" s="22">
        <v>2832.8999999999987</v>
      </c>
      <c r="Q44" s="22">
        <v>1885</v>
      </c>
      <c r="R44" s="22">
        <f>R45+R46+R47</f>
        <v>2957.1</v>
      </c>
      <c r="S44" s="22">
        <f t="shared" ref="S44:X44" si="12">S45+S46+S47</f>
        <v>0</v>
      </c>
      <c r="T44" s="22">
        <f t="shared" si="12"/>
        <v>-586.29999999999995</v>
      </c>
      <c r="U44" s="22">
        <f t="shared" si="12"/>
        <v>578.09999999999991</v>
      </c>
      <c r="V44" s="22">
        <f t="shared" si="12"/>
        <v>348.60000000000014</v>
      </c>
      <c r="W44" s="22">
        <f t="shared" si="12"/>
        <v>2957.1</v>
      </c>
      <c r="X44" s="22">
        <f t="shared" si="12"/>
        <v>64.999999999999773</v>
      </c>
    </row>
    <row r="45" spans="1:24" x14ac:dyDescent="0.3">
      <c r="B45" s="2" t="s">
        <v>41</v>
      </c>
      <c r="C45" s="23">
        <v>-627.79999999999995</v>
      </c>
      <c r="D45" s="19">
        <v>1005.1</v>
      </c>
      <c r="E45" s="19">
        <v>-363.4</v>
      </c>
      <c r="F45" s="19">
        <v>-883.3</v>
      </c>
      <c r="G45" s="19">
        <v>1935</v>
      </c>
      <c r="H45" s="19">
        <v>-65.7</v>
      </c>
      <c r="I45" s="20">
        <v>1869</v>
      </c>
      <c r="J45" s="20">
        <v>23.9</v>
      </c>
      <c r="K45" s="20">
        <v>1750</v>
      </c>
      <c r="L45" s="20">
        <v>-430.3</v>
      </c>
      <c r="M45" s="20">
        <v>-1760.8999999999999</v>
      </c>
      <c r="N45" s="22">
        <v>-787.7</v>
      </c>
      <c r="O45" s="22">
        <v>427.24</v>
      </c>
      <c r="P45" s="22">
        <v>655.7</v>
      </c>
      <c r="Q45" s="22">
        <v>-272</v>
      </c>
      <c r="R45" s="22">
        <v>-37</v>
      </c>
      <c r="S45" s="22"/>
      <c r="T45" s="22">
        <v>-222.4</v>
      </c>
      <c r="U45" s="22">
        <v>178.1</v>
      </c>
      <c r="V45" s="22">
        <v>175</v>
      </c>
      <c r="W45" s="22">
        <v>-37</v>
      </c>
      <c r="X45" s="22">
        <v>157.80000000000001</v>
      </c>
    </row>
    <row r="46" spans="1:24" x14ac:dyDescent="0.3">
      <c r="B46" s="2" t="s">
        <v>42</v>
      </c>
      <c r="C46" s="23">
        <v>454</v>
      </c>
      <c r="D46" s="19">
        <v>-1149.5</v>
      </c>
      <c r="E46" s="19">
        <v>-32</v>
      </c>
      <c r="F46" s="19">
        <v>79.400000000000006</v>
      </c>
      <c r="G46" s="19">
        <v>1244</v>
      </c>
      <c r="H46" s="19">
        <v>2185.6999999999998</v>
      </c>
      <c r="I46" s="20">
        <v>-37.4</v>
      </c>
      <c r="J46" s="20">
        <v>1844.2</v>
      </c>
      <c r="K46" s="20">
        <v>198.7</v>
      </c>
      <c r="L46" s="20">
        <v>889.9</v>
      </c>
      <c r="M46" s="20">
        <v>-741.19999999999993</v>
      </c>
      <c r="N46" s="22">
        <v>-1099.2</v>
      </c>
      <c r="O46" s="22">
        <v>2239.38</v>
      </c>
      <c r="P46" s="22">
        <v>2065.2999999999993</v>
      </c>
      <c r="Q46" s="22">
        <v>1866.9</v>
      </c>
      <c r="R46" s="22">
        <v>2636.1</v>
      </c>
      <c r="S46" s="22"/>
      <c r="T46" s="22">
        <v>-394.6</v>
      </c>
      <c r="U46" s="22">
        <v>-277.3</v>
      </c>
      <c r="V46" s="22">
        <v>-1085.3</v>
      </c>
      <c r="W46" s="22">
        <v>2636.1</v>
      </c>
      <c r="X46" s="22">
        <v>-2180.4</v>
      </c>
    </row>
    <row r="47" spans="1:24" x14ac:dyDescent="0.3">
      <c r="B47" s="2" t="s">
        <v>43</v>
      </c>
      <c r="C47" s="23">
        <v>57.1</v>
      </c>
      <c r="D47" s="36">
        <v>0</v>
      </c>
      <c r="E47" s="19">
        <v>70.900000000000006</v>
      </c>
      <c r="F47" s="19">
        <v>297.7</v>
      </c>
      <c r="G47" s="19">
        <v>342.9</v>
      </c>
      <c r="H47" s="19">
        <v>264.10000000000002</v>
      </c>
      <c r="I47" s="20">
        <v>1649.7</v>
      </c>
      <c r="J47" s="20">
        <v>503.9</v>
      </c>
      <c r="K47" s="20">
        <v>114.4</v>
      </c>
      <c r="L47" s="20">
        <v>980.3</v>
      </c>
      <c r="M47" s="20">
        <v>753.59999999999991</v>
      </c>
      <c r="N47" s="22">
        <v>1256.4000000000001</v>
      </c>
      <c r="O47" s="22">
        <v>692.67000000000007</v>
      </c>
      <c r="P47" s="22">
        <v>111.89999999999964</v>
      </c>
      <c r="Q47" s="22">
        <v>290.10000000000002</v>
      </c>
      <c r="R47" s="22">
        <v>358</v>
      </c>
      <c r="S47" s="22"/>
      <c r="T47" s="22">
        <v>30.7</v>
      </c>
      <c r="U47" s="22">
        <v>677.3</v>
      </c>
      <c r="V47" s="22">
        <v>1258.9000000000001</v>
      </c>
      <c r="W47" s="22">
        <v>358</v>
      </c>
      <c r="X47" s="22">
        <v>2087.6</v>
      </c>
    </row>
    <row r="48" spans="1:24" x14ac:dyDescent="0.3">
      <c r="B48" s="2" t="s">
        <v>44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7">
        <v>0</v>
      </c>
      <c r="J48" s="22">
        <v>200</v>
      </c>
      <c r="K48" s="22">
        <v>96.7</v>
      </c>
      <c r="L48" s="22">
        <v>-30.9</v>
      </c>
      <c r="M48" s="22">
        <v>-45.8</v>
      </c>
      <c r="N48" s="22">
        <v>206</v>
      </c>
      <c r="O48" s="22">
        <v>-54.670000000000009</v>
      </c>
      <c r="P48" s="22">
        <v>-26.699999999999989</v>
      </c>
      <c r="Q48" s="22">
        <v>0</v>
      </c>
      <c r="R48" s="22">
        <v>0</v>
      </c>
      <c r="S48" s="22"/>
      <c r="T48" s="22">
        <v>-100</v>
      </c>
      <c r="U48" s="22">
        <v>-100</v>
      </c>
      <c r="V48" s="22">
        <v>-50</v>
      </c>
      <c r="W48" s="22">
        <v>0</v>
      </c>
      <c r="X48" s="22">
        <v>-10</v>
      </c>
    </row>
    <row r="49" spans="1:25" x14ac:dyDescent="0.3">
      <c r="B49" s="2" t="s">
        <v>45</v>
      </c>
      <c r="C49" s="19">
        <v>979.9</v>
      </c>
      <c r="D49" s="19">
        <v>262.8</v>
      </c>
      <c r="E49" s="19">
        <v>223</v>
      </c>
      <c r="F49" s="19">
        <v>546.20000000000005</v>
      </c>
      <c r="G49" s="19">
        <v>-2305.3000000000002</v>
      </c>
      <c r="H49" s="19">
        <v>-55.2</v>
      </c>
      <c r="I49" s="20">
        <f>+I51+I52</f>
        <v>-910.9</v>
      </c>
      <c r="J49" s="20">
        <f>+J51+J52</f>
        <v>-560.4</v>
      </c>
      <c r="K49" s="20">
        <f>+K51+K52</f>
        <v>-521.79999999999995</v>
      </c>
      <c r="L49" s="20">
        <v>-492.4</v>
      </c>
      <c r="M49" s="20">
        <v>246.4</v>
      </c>
      <c r="N49" s="20">
        <v>2262.6</v>
      </c>
      <c r="O49" s="22">
        <v>380.4</v>
      </c>
      <c r="P49" s="22">
        <v>-205.2</v>
      </c>
      <c r="Q49" s="22">
        <v>747.30000000000007</v>
      </c>
      <c r="R49" s="22">
        <f>R52+R51+R50</f>
        <v>-240.19999999999993</v>
      </c>
      <c r="S49" s="22">
        <f t="shared" ref="S49:X49" si="13">S52+S51+S50</f>
        <v>0</v>
      </c>
      <c r="T49" s="22">
        <f t="shared" si="13"/>
        <v>1677.1</v>
      </c>
      <c r="U49" s="22">
        <f t="shared" si="13"/>
        <v>1755.7</v>
      </c>
      <c r="V49" s="22">
        <f t="shared" si="13"/>
        <v>1039.1000000000001</v>
      </c>
      <c r="W49" s="22">
        <f t="shared" si="13"/>
        <v>-240.19999999999993</v>
      </c>
      <c r="X49" s="22">
        <f t="shared" si="13"/>
        <v>1574.3</v>
      </c>
    </row>
    <row r="50" spans="1:25" x14ac:dyDescent="0.3">
      <c r="B50" s="2" t="s">
        <v>46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22">
        <v>0</v>
      </c>
      <c r="R50" s="22">
        <v>0</v>
      </c>
      <c r="S50" s="22"/>
      <c r="T50" s="22">
        <v>0</v>
      </c>
      <c r="U50" s="22">
        <v>0</v>
      </c>
      <c r="V50" s="22">
        <v>0</v>
      </c>
      <c r="W50" s="22">
        <v>0</v>
      </c>
      <c r="X50" s="22">
        <v>0</v>
      </c>
    </row>
    <row r="51" spans="1:25" x14ac:dyDescent="0.3">
      <c r="B51" s="2" t="s">
        <v>47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22">
        <v>-355.6</v>
      </c>
      <c r="R51" s="22">
        <v>-540.79999999999995</v>
      </c>
      <c r="S51" s="22"/>
      <c r="T51" s="22">
        <v>-108.7</v>
      </c>
      <c r="U51" s="22">
        <v>-1145.8</v>
      </c>
      <c r="V51" s="22">
        <v>905.2</v>
      </c>
      <c r="W51" s="22">
        <v>-540.79999999999995</v>
      </c>
      <c r="X51" s="22">
        <v>-1377.3</v>
      </c>
    </row>
    <row r="52" spans="1:25" ht="15" customHeight="1" x14ac:dyDescent="0.3">
      <c r="B52" s="2" t="s">
        <v>48</v>
      </c>
      <c r="C52" s="23">
        <v>979.9</v>
      </c>
      <c r="D52" s="23">
        <v>262.8</v>
      </c>
      <c r="E52" s="23">
        <v>223</v>
      </c>
      <c r="F52" s="23">
        <v>546.20000000000005</v>
      </c>
      <c r="G52" s="23">
        <v>-2305.3000000000002</v>
      </c>
      <c r="H52" s="23">
        <v>-55.2</v>
      </c>
      <c r="I52" s="22">
        <v>-910.9</v>
      </c>
      <c r="J52" s="33">
        <v>-560.4</v>
      </c>
      <c r="K52" s="22">
        <v>-521.79999999999995</v>
      </c>
      <c r="L52" s="22">
        <v>-492.4</v>
      </c>
      <c r="M52" s="22">
        <v>246.4</v>
      </c>
      <c r="N52" s="22">
        <v>2262.6</v>
      </c>
      <c r="O52" s="33">
        <v>380.4</v>
      </c>
      <c r="P52" s="33">
        <v>-205.2</v>
      </c>
      <c r="Q52" s="22">
        <v>1102.9000000000001</v>
      </c>
      <c r="R52" s="22">
        <v>300.60000000000002</v>
      </c>
      <c r="S52" s="22"/>
      <c r="T52" s="22">
        <v>1785.8</v>
      </c>
      <c r="U52" s="22">
        <v>2901.5</v>
      </c>
      <c r="V52" s="22">
        <v>133.9</v>
      </c>
      <c r="W52" s="22">
        <v>300.60000000000002</v>
      </c>
      <c r="X52" s="22">
        <v>2951.6</v>
      </c>
    </row>
    <row r="53" spans="1:25" ht="13.5" customHeight="1" x14ac:dyDescent="0.3">
      <c r="A53" s="13"/>
      <c r="B53" s="38" t="s">
        <v>49</v>
      </c>
      <c r="C53" s="39">
        <v>478.49999999999994</v>
      </c>
      <c r="D53" s="39">
        <v>36.30000000000004</v>
      </c>
      <c r="E53" s="39">
        <v>-186.3</v>
      </c>
      <c r="F53" s="39">
        <v>65.70000000000006</v>
      </c>
      <c r="G53" s="39">
        <v>1377.8989999999997</v>
      </c>
      <c r="H53" s="39">
        <v>2672.4</v>
      </c>
      <c r="I53" s="32">
        <f>I38+I43</f>
        <v>2992.2000000000003</v>
      </c>
      <c r="J53" s="32">
        <f>J38+J43</f>
        <v>2532.6</v>
      </c>
      <c r="K53" s="32">
        <f>K38+K43</f>
        <v>3086.8999999999996</v>
      </c>
      <c r="L53" s="32">
        <v>1794.7</v>
      </c>
      <c r="M53" s="32">
        <v>2048.4000000000005</v>
      </c>
      <c r="N53" s="32">
        <v>4172</v>
      </c>
      <c r="O53" s="32">
        <v>7304.42</v>
      </c>
      <c r="P53" s="32">
        <v>6270.2999999999993</v>
      </c>
      <c r="Q53" s="32">
        <v>5851.8</v>
      </c>
      <c r="R53" s="32">
        <f t="shared" ref="R53:X53" si="14">R38+R43</f>
        <v>4804.6000000000004</v>
      </c>
      <c r="S53" s="32">
        <f t="shared" si="14"/>
        <v>3983.7000000000003</v>
      </c>
      <c r="T53" s="32">
        <f t="shared" si="14"/>
        <v>606.9</v>
      </c>
      <c r="U53" s="32">
        <f t="shared" si="14"/>
        <v>1922.6000000000001</v>
      </c>
      <c r="V53" s="32">
        <f t="shared" si="14"/>
        <v>1292.7000000000003</v>
      </c>
      <c r="W53" s="32">
        <f t="shared" si="14"/>
        <v>4804.6000000000004</v>
      </c>
      <c r="X53" s="32">
        <f t="shared" si="14"/>
        <v>3931.2999999999997</v>
      </c>
    </row>
    <row r="54" spans="1:25" s="42" customFormat="1" ht="13.2" x14ac:dyDescent="0.3">
      <c r="A54" s="40" t="s">
        <v>50</v>
      </c>
      <c r="B54" s="68" t="s">
        <v>51</v>
      </c>
      <c r="C54" s="68"/>
      <c r="D54" s="68"/>
      <c r="E54" s="68"/>
      <c r="F54" s="68"/>
      <c r="G54" s="68"/>
      <c r="H54" s="68"/>
      <c r="I54" s="68"/>
      <c r="J54" s="68"/>
      <c r="K54" s="68"/>
      <c r="L54" s="69"/>
      <c r="M54" s="69"/>
      <c r="N54" s="69"/>
      <c r="O54" s="69"/>
      <c r="P54" s="69"/>
      <c r="Q54" s="41"/>
      <c r="R54" s="18"/>
      <c r="S54" s="18"/>
      <c r="T54" s="18"/>
      <c r="U54" s="18"/>
      <c r="V54" s="18"/>
      <c r="W54" s="53"/>
      <c r="X54" s="53"/>
      <c r="Y54" s="40"/>
    </row>
    <row r="55" spans="1:25" s="42" customFormat="1" ht="13.2" x14ac:dyDescent="0.3">
      <c r="A55" s="40" t="s">
        <v>52</v>
      </c>
      <c r="B55" s="68" t="s">
        <v>65</v>
      </c>
      <c r="C55" s="68"/>
      <c r="D55" s="68"/>
      <c r="E55" s="68"/>
      <c r="F55" s="68"/>
      <c r="G55" s="68"/>
      <c r="H55" s="68"/>
      <c r="I55" s="68"/>
      <c r="J55" s="68"/>
      <c r="K55" s="68"/>
      <c r="L55" s="69"/>
      <c r="M55" s="69"/>
      <c r="N55" s="69"/>
      <c r="O55" s="69"/>
      <c r="P55" s="69"/>
      <c r="Q55" s="40"/>
      <c r="R55" s="40"/>
      <c r="S55" s="40"/>
      <c r="T55" s="40"/>
      <c r="U55" s="40"/>
      <c r="V55" s="40"/>
      <c r="W55" s="41"/>
      <c r="X55" s="41"/>
      <c r="Y55" s="40"/>
    </row>
    <row r="56" spans="1:25" s="42" customFormat="1" ht="13.2" x14ac:dyDescent="0.3">
      <c r="A56" s="43" t="s">
        <v>53</v>
      </c>
      <c r="B56" s="68" t="s">
        <v>54</v>
      </c>
      <c r="C56" s="68"/>
      <c r="D56" s="68"/>
      <c r="E56" s="68"/>
      <c r="F56" s="68"/>
      <c r="G56" s="68"/>
      <c r="H56" s="68"/>
      <c r="I56" s="68"/>
      <c r="J56" s="68"/>
      <c r="K56" s="68"/>
      <c r="L56" s="69"/>
      <c r="M56" s="69"/>
      <c r="N56" s="69"/>
      <c r="O56" s="69"/>
      <c r="P56" s="69"/>
      <c r="Q56" s="40"/>
      <c r="R56" s="40"/>
      <c r="S56" s="40"/>
      <c r="T56" s="40"/>
      <c r="U56" s="40"/>
      <c r="V56" s="40"/>
      <c r="W56" s="40"/>
      <c r="X56" s="40"/>
      <c r="Y56" s="40"/>
    </row>
    <row r="57" spans="1:25" s="42" customFormat="1" ht="13.2" x14ac:dyDescent="0.3">
      <c r="A57" s="40" t="s">
        <v>55</v>
      </c>
      <c r="B57" s="68" t="s">
        <v>56</v>
      </c>
      <c r="C57" s="68"/>
      <c r="D57" s="68"/>
      <c r="E57" s="68"/>
      <c r="F57" s="68"/>
      <c r="G57" s="68"/>
      <c r="H57" s="68"/>
      <c r="I57" s="68"/>
      <c r="J57" s="68"/>
      <c r="K57" s="68"/>
      <c r="L57" s="69"/>
      <c r="M57" s="69"/>
      <c r="N57" s="69"/>
      <c r="O57" s="69"/>
      <c r="P57" s="69"/>
      <c r="Q57" s="40"/>
      <c r="R57" s="40"/>
      <c r="S57" s="40"/>
      <c r="T57" s="40"/>
      <c r="U57" s="40"/>
      <c r="V57" s="40"/>
      <c r="W57" s="40"/>
      <c r="X57" s="40"/>
      <c r="Y57" s="40"/>
    </row>
    <row r="58" spans="1:25" s="42" customFormat="1" ht="13.2" x14ac:dyDescent="0.3">
      <c r="A58" s="40" t="s">
        <v>57</v>
      </c>
      <c r="B58" s="68" t="s">
        <v>58</v>
      </c>
      <c r="C58" s="68"/>
      <c r="D58" s="68"/>
      <c r="E58" s="68"/>
      <c r="F58" s="68"/>
      <c r="G58" s="68"/>
      <c r="H58" s="68"/>
      <c r="I58" s="68"/>
      <c r="J58" s="68"/>
      <c r="K58" s="68"/>
      <c r="L58" s="69"/>
      <c r="M58" s="69"/>
      <c r="N58" s="69"/>
      <c r="O58" s="69"/>
      <c r="P58" s="69"/>
      <c r="Q58" s="41"/>
      <c r="R58" s="40"/>
      <c r="S58" s="40"/>
      <c r="T58" s="40"/>
      <c r="U58" s="40"/>
      <c r="V58" s="40"/>
      <c r="W58" s="40"/>
      <c r="X58" s="40"/>
      <c r="Y58" s="40"/>
    </row>
    <row r="59" spans="1:25" s="42" customFormat="1" ht="13.2" x14ac:dyDescent="0.3">
      <c r="A59" s="43" t="s">
        <v>59</v>
      </c>
      <c r="B59" s="68" t="s">
        <v>60</v>
      </c>
      <c r="C59" s="68"/>
      <c r="D59" s="68"/>
      <c r="E59" s="68"/>
      <c r="F59" s="68"/>
      <c r="G59" s="68"/>
      <c r="H59" s="68"/>
      <c r="I59" s="68"/>
      <c r="J59" s="68"/>
      <c r="K59" s="68"/>
      <c r="L59" s="69"/>
      <c r="M59" s="69"/>
      <c r="N59" s="69"/>
      <c r="O59" s="69"/>
      <c r="P59" s="69"/>
      <c r="Q59" s="41"/>
      <c r="R59" s="40"/>
      <c r="S59" s="40"/>
      <c r="T59" s="40"/>
      <c r="U59" s="40"/>
      <c r="V59" s="40"/>
      <c r="W59" s="41"/>
      <c r="X59" s="41"/>
      <c r="Y59" s="40"/>
    </row>
    <row r="60" spans="1:25" s="42" customFormat="1" ht="13.2" x14ac:dyDescent="0.3">
      <c r="A60" s="43" t="s">
        <v>61</v>
      </c>
      <c r="B60" s="68" t="s">
        <v>62</v>
      </c>
      <c r="C60" s="68"/>
      <c r="D60" s="68"/>
      <c r="E60" s="68"/>
      <c r="F60" s="68"/>
      <c r="G60" s="68"/>
      <c r="H60" s="68"/>
      <c r="I60" s="68"/>
      <c r="J60" s="68"/>
      <c r="K60" s="68"/>
      <c r="L60" s="69"/>
      <c r="M60" s="69"/>
      <c r="N60" s="69"/>
      <c r="O60" s="69"/>
      <c r="P60" s="69"/>
      <c r="Q60" s="40"/>
      <c r="R60" s="40"/>
      <c r="S60" s="40"/>
      <c r="T60" s="40"/>
      <c r="U60" s="40"/>
      <c r="V60" s="40"/>
      <c r="W60" s="41"/>
      <c r="X60" s="41"/>
      <c r="Y60" s="40"/>
    </row>
    <row r="61" spans="1:25" s="42" customFormat="1" x14ac:dyDescent="0.3">
      <c r="A61" s="43" t="s">
        <v>59</v>
      </c>
      <c r="B61" s="67" t="s">
        <v>63</v>
      </c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40"/>
      <c r="R61" s="40"/>
      <c r="S61" s="40"/>
      <c r="T61" s="40"/>
      <c r="U61" s="40"/>
      <c r="V61" s="40"/>
      <c r="W61" s="40"/>
      <c r="X61" s="40"/>
      <c r="Y61" s="40"/>
    </row>
    <row r="62" spans="1:25" s="42" customFormat="1" x14ac:dyDescent="0.3">
      <c r="A62" s="43" t="s">
        <v>61</v>
      </c>
      <c r="B62" s="67" t="s">
        <v>64</v>
      </c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40"/>
      <c r="R62" s="40"/>
      <c r="S62" s="40"/>
      <c r="T62" s="40"/>
      <c r="U62" s="40"/>
      <c r="V62" s="40"/>
      <c r="W62" s="40"/>
      <c r="X62" s="40"/>
      <c r="Y62" s="40"/>
    </row>
    <row r="63" spans="1:25" s="42" customFormat="1" ht="14.25" customHeight="1" x14ac:dyDescent="0.3">
      <c r="A63" s="40" t="s">
        <v>75</v>
      </c>
      <c r="B63" s="44" t="s">
        <v>76</v>
      </c>
      <c r="C63" s="44"/>
      <c r="D63" s="44"/>
      <c r="E63" s="44"/>
      <c r="F63" s="44"/>
      <c r="G63" s="44"/>
      <c r="H63" s="44"/>
      <c r="I63" s="44"/>
      <c r="J63" s="44"/>
      <c r="K63" s="44"/>
      <c r="L63" s="45"/>
      <c r="M63" s="45"/>
      <c r="N63" s="45"/>
      <c r="O63" s="45"/>
      <c r="P63" s="45"/>
      <c r="Q63" s="40"/>
      <c r="R63" s="40"/>
      <c r="S63" s="40"/>
      <c r="T63" s="40"/>
      <c r="U63" s="40"/>
      <c r="V63" s="40"/>
      <c r="W63" s="40"/>
      <c r="X63" s="40"/>
      <c r="Y63" s="40"/>
    </row>
    <row r="64" spans="1:25" s="42" customFormat="1" ht="16.5" customHeight="1" x14ac:dyDescent="0.3">
      <c r="A64" s="40"/>
      <c r="B64" s="46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3"/>
      <c r="Q64" s="47"/>
      <c r="R64" s="40"/>
      <c r="S64" s="40"/>
      <c r="T64" s="40"/>
      <c r="U64" s="40"/>
      <c r="V64" s="40"/>
      <c r="W64" s="40"/>
      <c r="X64" s="40"/>
      <c r="Y64" s="40"/>
    </row>
    <row r="65" spans="2:24" x14ac:dyDescent="0.3">
      <c r="B65" s="46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47"/>
      <c r="R65" s="4"/>
      <c r="S65" s="4"/>
      <c r="T65" s="4"/>
      <c r="U65" s="4"/>
      <c r="V65" s="4"/>
      <c r="W65" s="4"/>
      <c r="X65" s="4"/>
    </row>
    <row r="66" spans="2:24" x14ac:dyDescent="0.3">
      <c r="B66" s="46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4"/>
      <c r="S66" s="4"/>
      <c r="T66" s="4"/>
      <c r="U66" s="4"/>
      <c r="V66" s="4"/>
      <c r="W66" s="4"/>
      <c r="X66" s="4"/>
    </row>
    <row r="67" spans="2:24" x14ac:dyDescent="0.3">
      <c r="B67" s="48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</row>
    <row r="68" spans="2:24" x14ac:dyDescent="0.3">
      <c r="B68" s="46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47"/>
      <c r="P68" s="47"/>
    </row>
    <row r="69" spans="2:24" ht="12.6" x14ac:dyDescent="0.3">
      <c r="B69" s="46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3"/>
    </row>
    <row r="70" spans="2:24" x14ac:dyDescent="0.3">
      <c r="B70" s="48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</row>
    <row r="71" spans="2:24" x14ac:dyDescent="0.3">
      <c r="B71" s="48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</row>
    <row r="72" spans="2:24" x14ac:dyDescent="0.3">
      <c r="B72" s="48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</row>
    <row r="73" spans="2:24" x14ac:dyDescent="0.3">
      <c r="B73" s="48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</sheetData>
  <protectedRanges>
    <protectedRange sqref="I31" name="Range1_3_1_1_1_1_1_1_3"/>
    <protectedRange sqref="O32 N31" name="Range1_3_1_1_1_1_1_1_8"/>
    <protectedRange sqref="Q31" name="Range1_3_1_1_1_1_1_1_4"/>
    <protectedRange sqref="Z15" name="Range1_2_1_1_1_1_1_1_1_2"/>
    <protectedRange sqref="AC27" name="Range1_3_1_1_1_1_1_1_2"/>
  </protectedRanges>
  <mergeCells count="21">
    <mergeCell ref="C70:P70"/>
    <mergeCell ref="C71:P71"/>
    <mergeCell ref="C72:P72"/>
    <mergeCell ref="C73:P73"/>
    <mergeCell ref="C64:P64"/>
    <mergeCell ref="C65:P65"/>
    <mergeCell ref="C66:Q66"/>
    <mergeCell ref="C67:P67"/>
    <mergeCell ref="C68:N68"/>
    <mergeCell ref="C69:P69"/>
    <mergeCell ref="S4:S5"/>
    <mergeCell ref="W4:X4"/>
    <mergeCell ref="B62:P62"/>
    <mergeCell ref="B54:P54"/>
    <mergeCell ref="B55:P55"/>
    <mergeCell ref="B56:P56"/>
    <mergeCell ref="B57:P57"/>
    <mergeCell ref="B58:P58"/>
    <mergeCell ref="B59:P59"/>
    <mergeCell ref="B60:P60"/>
    <mergeCell ref="B61:P61"/>
  </mergeCells>
  <pageMargins left="0.75" right="0.75" top="1" bottom="1" header="0.5" footer="0.5"/>
  <pageSetup scale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8.1</vt:lpstr>
      <vt:lpstr>'QEB Table 8.1'!Print_Area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2025-06-25T05:57:04Z</dcterms:modified>
</cp:coreProperties>
</file>